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4" i="1"/>
  <c r="F100" l="1"/>
  <c r="F98"/>
  <c r="G98"/>
  <c r="G100"/>
  <c r="G92"/>
  <c r="G79"/>
  <c r="G71"/>
  <c r="G73"/>
  <c r="F70"/>
  <c r="F69"/>
  <c r="G56"/>
  <c r="G41"/>
  <c r="G93" l="1"/>
  <c r="F71"/>
  <c r="F73" s="1"/>
  <c r="F56"/>
  <c r="G42"/>
  <c r="F15"/>
  <c r="G43"/>
  <c r="G58"/>
  <c r="G27"/>
  <c r="F27" s="1"/>
  <c r="F79"/>
  <c r="G57"/>
  <c r="H85"/>
  <c r="I85"/>
  <c r="G85"/>
  <c r="F57"/>
  <c r="F58"/>
  <c r="F26"/>
  <c r="F25"/>
  <c r="H100"/>
  <c r="I100"/>
  <c r="H98"/>
  <c r="I98"/>
  <c r="H28"/>
  <c r="I28"/>
  <c r="G28"/>
  <c r="H93"/>
  <c r="F84"/>
  <c r="F83"/>
  <c r="F80"/>
  <c r="H73"/>
  <c r="I73"/>
  <c r="F72"/>
  <c r="F62"/>
  <c r="F63" s="1"/>
  <c r="F31"/>
  <c r="G59"/>
  <c r="H59"/>
  <c r="I59"/>
  <c r="H44"/>
  <c r="I44"/>
  <c r="F42"/>
  <c r="F43"/>
  <c r="H19"/>
  <c r="I19"/>
  <c r="F16"/>
  <c r="F17"/>
  <c r="F18"/>
  <c r="G44" l="1"/>
  <c r="F92"/>
  <c r="F41"/>
  <c r="F85"/>
  <c r="G81" l="1"/>
  <c r="G86" l="1"/>
  <c r="G19" l="1"/>
  <c r="G63"/>
  <c r="F44" l="1"/>
  <c r="G64"/>
  <c r="F59"/>
  <c r="F64" s="1"/>
  <c r="F19"/>
  <c r="F28"/>
  <c r="I93"/>
  <c r="F93" s="1"/>
  <c r="H81"/>
  <c r="I81"/>
  <c r="I86" s="1"/>
  <c r="H63"/>
  <c r="H64" s="1"/>
  <c r="I63"/>
  <c r="I64" s="1"/>
  <c r="H32"/>
  <c r="H33" s="1"/>
  <c r="I32"/>
  <c r="I33" s="1"/>
  <c r="G32"/>
  <c r="H86" l="1"/>
  <c r="H94" s="1"/>
  <c r="F81"/>
  <c r="F86" s="1"/>
  <c r="F32"/>
  <c r="F33" s="1"/>
  <c r="I94"/>
  <c r="G33"/>
  <c r="F94" l="1"/>
</calcChain>
</file>

<file path=xl/sharedStrings.xml><?xml version="1.0" encoding="utf-8"?>
<sst xmlns="http://schemas.openxmlformats.org/spreadsheetml/2006/main" count="269" uniqueCount="171">
  <si>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</si>
  <si>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</si>
  <si>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</si>
  <si>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</si>
  <si>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</si>
  <si>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</si>
  <si>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</si>
  <si>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</si>
  <si>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</si>
  <si>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</si>
  <si>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</si>
  <si>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</si>
  <si>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</si>
  <si>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</si>
  <si>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</si>
  <si>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</si>
  <si>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</si>
  <si>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</si>
  <si>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</si>
  <si>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</si>
  <si>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</si>
  <si>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</si>
  <si>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</si>
  <si>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</si>
  <si>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</si>
  <si>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</si>
  <si>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</si>
  <si>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</si>
  <si>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</si>
  <si>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</si>
  <si>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</si>
  <si>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</si>
  <si>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</si>
  <si>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</si>
  <si>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</si>
  <si>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</si>
  <si>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</si>
  <si>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</si>
  <si>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</si>
  <si>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</si>
  <si>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</si>
  <si>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</si>
  <si>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</si>
  <si>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</si>
  <si>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</si>
  <si>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</si>
  <si>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</si>
  <si>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</si>
  <si>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</si>
  <si>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</si>
  <si>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</si>
  <si>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</si>
  <si>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</si>
  <si>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</si>
  <si>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</si>
  <si>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</si>
  <si>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</si>
  <si>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</si>
  <si>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</si>
  <si>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</si>
  <si>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</si>
  <si>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</si>
  <si>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</si>
  <si>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</si>
  <si>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</si>
  <si>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</si>
  <si>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</si>
  <si>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</si>
  <si>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</si>
  <si>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</si>
  <si>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</si>
  <si>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</si>
  <si>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</si>
  <si>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</si>
  <si>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</si>
  <si>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</si>
  <si>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</si>
  <si>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</si>
  <si>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</si>
  <si>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</si>
  <si>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</si>
  <si>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</si>
  <si>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</si>
  <si>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</si>
  <si>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</si>
  <si>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</si>
  <si>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</si>
  <si>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</si>
  <si>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</si>
  <si>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</si>
  <si>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</si>
  <si>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</si>
  <si>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</si>
  <si>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</si>
  <si>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</si>
  <si>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</si>
  <si>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</si>
  <si>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</si>
  <si>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</si>
  <si>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</si>
  <si>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</si>
  <si>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</si>
  <si>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</si>
  <si>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</si>
  <si>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</si>
  <si>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</si>
  <si>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</si>
  <si>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</si>
  <si>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</si>
  <si>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</si>
  <si>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</si>
  <si>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</si>
  <si>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</si>
  <si>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</si>
  <si>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</si>
  <si>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</si>
  <si>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</si>
  <si>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</si>
  <si>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</si>
  <si>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</si>
  <si>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</si>
  <si>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</si>
  <si>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</si>
  <si>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</si>
  <si>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</si>
  <si>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</si>
  <si>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</si>
  <si>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</si>
  <si>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</si>
  <si>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</si>
  <si>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</si>
  <si>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</si>
  <si>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</si>
  <si>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</si>
  <si>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</si>
  <si>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</si>
  <si>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</si>
  <si>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</si>
  <si>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</si>
  <si>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</si>
  <si>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</si>
  <si>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</si>
  <si>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</si>
  <si>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</si>
  <si>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</si>
  <si>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</si>
  <si>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</si>
  <si>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</si>
  <si>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</si>
  <si>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</si>
  <si>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</si>
  <si>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</si>
  <si>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</si>
  <si>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</si>
  <si>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</si>
  <si>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</si>
  <si>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</si>
  <si>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</si>
  <si>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</si>
  <si>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</si>
  <si>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</si>
  <si>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</si>
  <si>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</si>
  <si>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</si>
  <si>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</si>
  <si>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</si>
  <si>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</si>
  <si>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</si>
  <si>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</si>
  <si>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Расходы на обеспечение мер по повышению заработной платы педагогическим работникам учреждений дополнительного образования детей</t>
  </si>
  <si>
    <t>Расходы на обеспечение мер по повышению заработной платы педагогическим работникам учреждений дополнительного образования детей (м.б.)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</si>
</sst>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9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3" fillId="3" borderId="2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/>
    <xf numFmtId="2" fontId="2" fillId="0" borderId="43" xfId="0" applyNumberFormat="1" applyFont="1" applyFill="1" applyBorder="1"/>
    <xf numFmtId="164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6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19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0"/>
  <sheetViews>
    <sheetView tabSelected="1" topLeftCell="B84" zoomScale="60" zoomScaleNormal="60" workbookViewId="0">
      <selection activeCell="L95" sqref="L95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1" customWidth="1"/>
    <col min="11" max="11" width="13.33203125" style="1" customWidth="1"/>
    <col min="12" max="12" width="18.5546875" style="1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33" t="s">
        <v>125</v>
      </c>
      <c r="J2" s="133"/>
      <c r="K2" s="133"/>
      <c r="L2" s="133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92" t="s">
        <v>144</v>
      </c>
      <c r="D4" s="92"/>
      <c r="E4" s="92"/>
      <c r="F4" s="92"/>
      <c r="G4" s="92"/>
      <c r="H4" s="92"/>
      <c r="I4" s="92"/>
      <c r="J4" s="92"/>
      <c r="K4" s="92"/>
      <c r="L4" s="92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00" t="s">
        <v>0</v>
      </c>
      <c r="C6" s="102" t="s">
        <v>1</v>
      </c>
      <c r="D6" s="104" t="s">
        <v>2</v>
      </c>
      <c r="E6" s="106" t="s">
        <v>124</v>
      </c>
      <c r="F6" s="108" t="s">
        <v>126</v>
      </c>
      <c r="G6" s="108"/>
      <c r="H6" s="108"/>
      <c r="I6" s="108"/>
      <c r="J6" s="104" t="s">
        <v>103</v>
      </c>
      <c r="K6" s="104"/>
      <c r="L6" s="109"/>
    </row>
    <row r="7" spans="1:13" ht="75.75" customHeight="1" thickBot="1">
      <c r="B7" s="101"/>
      <c r="C7" s="103"/>
      <c r="D7" s="105"/>
      <c r="E7" s="107"/>
      <c r="F7" s="73" t="s">
        <v>3</v>
      </c>
      <c r="G7" s="74" t="s">
        <v>145</v>
      </c>
      <c r="H7" s="74" t="s">
        <v>146</v>
      </c>
      <c r="I7" s="74" t="s">
        <v>147</v>
      </c>
      <c r="J7" s="74" t="s">
        <v>145</v>
      </c>
      <c r="K7" s="74" t="s">
        <v>146</v>
      </c>
      <c r="L7" s="39" t="s">
        <v>147</v>
      </c>
    </row>
    <row r="8" spans="1:13" ht="18">
      <c r="B8" s="43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44">
        <v>15</v>
      </c>
    </row>
    <row r="9" spans="1:13" ht="63.75" customHeight="1">
      <c r="B9" s="93" t="s">
        <v>161</v>
      </c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3" s="2" customFormat="1" ht="17.399999999999999">
      <c r="B10" s="96" t="s">
        <v>4</v>
      </c>
      <c r="C10" s="97"/>
      <c r="D10" s="97"/>
      <c r="E10" s="97"/>
      <c r="F10" s="97"/>
      <c r="G10" s="97"/>
      <c r="H10" s="97"/>
      <c r="I10" s="98"/>
      <c r="J10" s="98"/>
      <c r="K10" s="97"/>
      <c r="L10" s="99"/>
    </row>
    <row r="11" spans="1:13" ht="36">
      <c r="B11" s="10" t="s">
        <v>5</v>
      </c>
      <c r="C11" s="71" t="s">
        <v>83</v>
      </c>
      <c r="D11" s="71" t="s">
        <v>73</v>
      </c>
      <c r="E11" s="71" t="s">
        <v>35</v>
      </c>
      <c r="F11" s="6"/>
      <c r="G11" s="6"/>
      <c r="H11" s="6"/>
      <c r="I11" s="6"/>
      <c r="J11" s="7">
        <v>21</v>
      </c>
      <c r="K11" s="7">
        <v>23</v>
      </c>
      <c r="L11" s="11">
        <v>23</v>
      </c>
    </row>
    <row r="12" spans="1:13" ht="36">
      <c r="B12" s="10" t="s">
        <v>7</v>
      </c>
      <c r="C12" s="71" t="s">
        <v>10</v>
      </c>
      <c r="D12" s="71" t="s">
        <v>6</v>
      </c>
      <c r="E12" s="71" t="s">
        <v>35</v>
      </c>
      <c r="F12" s="6"/>
      <c r="G12" s="6"/>
      <c r="H12" s="6"/>
      <c r="I12" s="6"/>
      <c r="J12" s="7">
        <v>20</v>
      </c>
      <c r="K12" s="7">
        <v>22</v>
      </c>
      <c r="L12" s="75">
        <v>25</v>
      </c>
    </row>
    <row r="13" spans="1:13" ht="36">
      <c r="B13" s="10" t="s">
        <v>8</v>
      </c>
      <c r="C13" s="71" t="s">
        <v>15</v>
      </c>
      <c r="D13" s="71" t="s">
        <v>6</v>
      </c>
      <c r="E13" s="71" t="s">
        <v>35</v>
      </c>
      <c r="F13" s="6"/>
      <c r="G13" s="6"/>
      <c r="H13" s="6"/>
      <c r="I13" s="6"/>
      <c r="J13" s="7">
        <v>61</v>
      </c>
      <c r="K13" s="7">
        <v>63</v>
      </c>
      <c r="L13" s="11">
        <v>65</v>
      </c>
    </row>
    <row r="14" spans="1:13" ht="72">
      <c r="B14" s="10" t="s">
        <v>9</v>
      </c>
      <c r="C14" s="71" t="s">
        <v>16</v>
      </c>
      <c r="D14" s="71" t="s">
        <v>6</v>
      </c>
      <c r="E14" s="71" t="s">
        <v>35</v>
      </c>
      <c r="F14" s="6"/>
      <c r="G14" s="6"/>
      <c r="H14" s="6"/>
      <c r="I14" s="6"/>
      <c r="J14" s="7">
        <v>93</v>
      </c>
      <c r="K14" s="7">
        <v>94</v>
      </c>
      <c r="L14" s="11">
        <v>94</v>
      </c>
    </row>
    <row r="15" spans="1:13" ht="36">
      <c r="A15" s="1" t="s">
        <v>152</v>
      </c>
      <c r="B15" s="10" t="s">
        <v>11</v>
      </c>
      <c r="C15" s="77" t="s">
        <v>112</v>
      </c>
      <c r="D15" s="71" t="s">
        <v>6</v>
      </c>
      <c r="E15" s="71" t="s">
        <v>36</v>
      </c>
      <c r="F15" s="53">
        <f>G15+H15+I15</f>
        <v>5942.1</v>
      </c>
      <c r="G15" s="53">
        <v>1954.7</v>
      </c>
      <c r="H15" s="53">
        <v>1993.7</v>
      </c>
      <c r="I15" s="53">
        <v>1993.7</v>
      </c>
      <c r="J15" s="7"/>
      <c r="K15" s="7"/>
      <c r="L15" s="11"/>
    </row>
    <row r="16" spans="1:13" ht="36">
      <c r="A16" s="1" t="s">
        <v>148</v>
      </c>
      <c r="B16" s="10" t="s">
        <v>12</v>
      </c>
      <c r="C16" s="71" t="s">
        <v>113</v>
      </c>
      <c r="D16" s="71" t="s">
        <v>6</v>
      </c>
      <c r="E16" s="71" t="s">
        <v>36</v>
      </c>
      <c r="F16" s="53">
        <f t="shared" ref="F16:F18" si="0">G16+H16+I16</f>
        <v>2505.3000000000002</v>
      </c>
      <c r="G16" s="53">
        <v>835.1</v>
      </c>
      <c r="H16" s="53">
        <v>835.1</v>
      </c>
      <c r="I16" s="53">
        <v>835.1</v>
      </c>
      <c r="J16" s="7"/>
      <c r="K16" s="7"/>
      <c r="L16" s="11"/>
    </row>
    <row r="17" spans="1:12" ht="36">
      <c r="A17" s="1" t="s">
        <v>153</v>
      </c>
      <c r="B17" s="10" t="s">
        <v>13</v>
      </c>
      <c r="C17" s="71" t="s">
        <v>114</v>
      </c>
      <c r="D17" s="71" t="s">
        <v>6</v>
      </c>
      <c r="E17" s="71" t="s">
        <v>36</v>
      </c>
      <c r="F17" s="53">
        <f t="shared" si="0"/>
        <v>17373.599999999999</v>
      </c>
      <c r="G17" s="53">
        <v>5791.2</v>
      </c>
      <c r="H17" s="53">
        <v>5791.2</v>
      </c>
      <c r="I17" s="53">
        <v>5791.2</v>
      </c>
      <c r="J17" s="7"/>
      <c r="K17" s="7"/>
      <c r="L17" s="11"/>
    </row>
    <row r="18" spans="1:12" ht="90.6" thickBot="1">
      <c r="A18" s="1" t="s">
        <v>151</v>
      </c>
      <c r="B18" s="8" t="s">
        <v>14</v>
      </c>
      <c r="C18" s="68" t="s">
        <v>115</v>
      </c>
      <c r="D18" s="68" t="s">
        <v>6</v>
      </c>
      <c r="E18" s="68" t="s">
        <v>36</v>
      </c>
      <c r="F18" s="56">
        <f t="shared" si="0"/>
        <v>21505.5</v>
      </c>
      <c r="G18" s="56">
        <v>7168.5</v>
      </c>
      <c r="H18" s="56">
        <v>7168.5</v>
      </c>
      <c r="I18" s="56">
        <v>7168.5</v>
      </c>
      <c r="J18" s="20"/>
      <c r="K18" s="20"/>
      <c r="L18" s="21"/>
    </row>
    <row r="19" spans="1:12" ht="60" customHeight="1" thickBot="1">
      <c r="B19" s="113" t="s">
        <v>17</v>
      </c>
      <c r="C19" s="114"/>
      <c r="D19" s="19"/>
      <c r="E19" s="54" t="s">
        <v>36</v>
      </c>
      <c r="F19" s="57">
        <f>SUM(F15:F18)</f>
        <v>47326.5</v>
      </c>
      <c r="G19" s="58">
        <f>SUM(G15:G18)</f>
        <v>15749.5</v>
      </c>
      <c r="H19" s="58">
        <f t="shared" ref="H19:I19" si="1">SUM(H15:H18)</f>
        <v>15788.5</v>
      </c>
      <c r="I19" s="59">
        <f t="shared" si="1"/>
        <v>15788.5</v>
      </c>
      <c r="J19" s="55"/>
      <c r="K19" s="23"/>
      <c r="L19" s="24"/>
    </row>
    <row r="20" spans="1:12" ht="17.399999999999999">
      <c r="B20" s="122" t="s">
        <v>18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1:12" ht="90">
      <c r="B21" s="10" t="s">
        <v>19</v>
      </c>
      <c r="C21" s="71" t="s">
        <v>24</v>
      </c>
      <c r="D21" s="71" t="s">
        <v>6</v>
      </c>
      <c r="E21" s="71" t="s">
        <v>35</v>
      </c>
      <c r="F21" s="6"/>
      <c r="G21" s="6"/>
      <c r="H21" s="6"/>
      <c r="I21" s="6"/>
      <c r="J21" s="7">
        <v>200</v>
      </c>
      <c r="K21" s="7">
        <v>200</v>
      </c>
      <c r="L21" s="11">
        <v>200</v>
      </c>
    </row>
    <row r="22" spans="1:12" ht="36">
      <c r="B22" s="10" t="s">
        <v>20</v>
      </c>
      <c r="C22" s="71" t="s">
        <v>25</v>
      </c>
      <c r="D22" s="71" t="s">
        <v>6</v>
      </c>
      <c r="E22" s="71" t="s">
        <v>35</v>
      </c>
      <c r="F22" s="6"/>
      <c r="G22" s="6"/>
      <c r="H22" s="6"/>
      <c r="I22" s="6"/>
      <c r="J22" s="7">
        <v>19</v>
      </c>
      <c r="K22" s="7">
        <v>22</v>
      </c>
      <c r="L22" s="11">
        <v>22</v>
      </c>
    </row>
    <row r="23" spans="1:12" ht="54">
      <c r="B23" s="10" t="s">
        <v>21</v>
      </c>
      <c r="C23" s="71" t="s">
        <v>26</v>
      </c>
      <c r="D23" s="71" t="s">
        <v>6</v>
      </c>
      <c r="E23" s="71" t="s">
        <v>35</v>
      </c>
      <c r="F23" s="6"/>
      <c r="G23" s="6"/>
      <c r="H23" s="6"/>
      <c r="I23" s="25"/>
      <c r="J23" s="10">
        <v>1</v>
      </c>
      <c r="K23" s="7">
        <v>1</v>
      </c>
      <c r="L23" s="11">
        <v>1</v>
      </c>
    </row>
    <row r="24" spans="1:12" ht="72">
      <c r="B24" s="10" t="s">
        <v>22</v>
      </c>
      <c r="C24" s="71" t="s">
        <v>99</v>
      </c>
      <c r="D24" s="71" t="s">
        <v>6</v>
      </c>
      <c r="E24" s="71" t="s">
        <v>35</v>
      </c>
      <c r="F24" s="6"/>
      <c r="G24" s="6"/>
      <c r="H24" s="6"/>
      <c r="I24" s="25"/>
      <c r="J24" s="10">
        <v>58</v>
      </c>
      <c r="K24" s="7">
        <v>58</v>
      </c>
      <c r="L24" s="11">
        <v>58</v>
      </c>
    </row>
    <row r="25" spans="1:12" ht="54">
      <c r="A25" s="1" t="s">
        <v>143</v>
      </c>
      <c r="B25" s="22" t="s">
        <v>23</v>
      </c>
      <c r="C25" s="71" t="s">
        <v>117</v>
      </c>
      <c r="D25" s="71" t="s">
        <v>6</v>
      </c>
      <c r="E25" s="71" t="s">
        <v>39</v>
      </c>
      <c r="F25" s="56">
        <f>G25+H25+I25</f>
        <v>453.59999999999997</v>
      </c>
      <c r="G25" s="56">
        <v>151.19999999999999</v>
      </c>
      <c r="H25" s="56">
        <v>151.19999999999999</v>
      </c>
      <c r="I25" s="56">
        <v>151.19999999999999</v>
      </c>
      <c r="J25" s="7"/>
      <c r="K25" s="7"/>
      <c r="L25" s="11"/>
    </row>
    <row r="26" spans="1:12" ht="54">
      <c r="A26" s="1" t="s">
        <v>150</v>
      </c>
      <c r="B26" s="10" t="s">
        <v>27</v>
      </c>
      <c r="C26" s="71" t="s">
        <v>29</v>
      </c>
      <c r="D26" s="71" t="s">
        <v>6</v>
      </c>
      <c r="E26" s="71" t="s">
        <v>36</v>
      </c>
      <c r="F26" s="56">
        <f t="shared" ref="F26:F27" si="2">G26+H26+I26</f>
        <v>43.2</v>
      </c>
      <c r="G26" s="56">
        <v>14.4</v>
      </c>
      <c r="H26" s="56">
        <v>14.4</v>
      </c>
      <c r="I26" s="56">
        <v>14.4</v>
      </c>
      <c r="J26" s="7"/>
      <c r="K26" s="7"/>
      <c r="L26" s="11"/>
    </row>
    <row r="27" spans="1:12" ht="108.6" thickBot="1">
      <c r="A27" s="1" t="s">
        <v>149</v>
      </c>
      <c r="B27" s="8" t="s">
        <v>28</v>
      </c>
      <c r="C27" s="76" t="s">
        <v>116</v>
      </c>
      <c r="D27" s="68" t="s">
        <v>6</v>
      </c>
      <c r="E27" s="68" t="s">
        <v>36</v>
      </c>
      <c r="F27" s="56">
        <f t="shared" si="2"/>
        <v>528.20000000000005</v>
      </c>
      <c r="G27" s="56">
        <f>261.6-256.6</f>
        <v>5</v>
      </c>
      <c r="H27" s="56">
        <v>261.60000000000002</v>
      </c>
      <c r="I27" s="56">
        <v>261.60000000000002</v>
      </c>
      <c r="J27" s="20"/>
      <c r="K27" s="20"/>
      <c r="L27" s="21"/>
    </row>
    <row r="28" spans="1:12" ht="69" customHeight="1" thickBot="1">
      <c r="B28" s="113" t="s">
        <v>32</v>
      </c>
      <c r="C28" s="114"/>
      <c r="D28" s="19"/>
      <c r="E28" s="54" t="s">
        <v>50</v>
      </c>
      <c r="F28" s="57">
        <f>SUM(F25:F27)</f>
        <v>1025</v>
      </c>
      <c r="G28" s="58">
        <f>G25+G26+G27</f>
        <v>170.6</v>
      </c>
      <c r="H28" s="58">
        <f t="shared" ref="H28:I28" si="3">H25+H26+H27</f>
        <v>427.20000000000005</v>
      </c>
      <c r="I28" s="59">
        <f t="shared" si="3"/>
        <v>427.20000000000005</v>
      </c>
      <c r="J28" s="55"/>
      <c r="K28" s="23"/>
      <c r="L28" s="24"/>
    </row>
    <row r="29" spans="1:12" ht="26.25" customHeight="1">
      <c r="B29" s="144" t="s">
        <v>122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ht="36">
      <c r="B30" s="10" t="s">
        <v>30</v>
      </c>
      <c r="C30" s="71" t="s">
        <v>33</v>
      </c>
      <c r="D30" s="71" t="s">
        <v>6</v>
      </c>
      <c r="E30" s="71" t="s">
        <v>35</v>
      </c>
      <c r="F30" s="6"/>
      <c r="G30" s="6"/>
      <c r="H30" s="6"/>
      <c r="I30" s="6"/>
      <c r="J30" s="7" t="s">
        <v>90</v>
      </c>
      <c r="K30" s="7" t="s">
        <v>90</v>
      </c>
      <c r="L30" s="11" t="s">
        <v>90</v>
      </c>
    </row>
    <row r="31" spans="1:12" ht="36.6" thickBot="1">
      <c r="B31" s="8" t="s">
        <v>31</v>
      </c>
      <c r="C31" s="68" t="s">
        <v>118</v>
      </c>
      <c r="D31" s="68" t="s">
        <v>6</v>
      </c>
      <c r="E31" s="68" t="s">
        <v>36</v>
      </c>
      <c r="F31" s="56">
        <f>G31+H31+I31</f>
        <v>4111.5</v>
      </c>
      <c r="G31" s="56">
        <v>1370.5</v>
      </c>
      <c r="H31" s="56">
        <v>1370.5</v>
      </c>
      <c r="I31" s="56">
        <v>1370.5</v>
      </c>
      <c r="J31" s="20"/>
      <c r="K31" s="20"/>
      <c r="L31" s="21"/>
    </row>
    <row r="32" spans="1:12" ht="70.5" customHeight="1" thickBot="1">
      <c r="B32" s="113" t="s">
        <v>34</v>
      </c>
      <c r="C32" s="114"/>
      <c r="D32" s="19"/>
      <c r="E32" s="19" t="s">
        <v>131</v>
      </c>
      <c r="F32" s="56">
        <f>G32+H32+I32</f>
        <v>4111.5</v>
      </c>
      <c r="G32" s="56">
        <f>G31</f>
        <v>1370.5</v>
      </c>
      <c r="H32" s="56">
        <f t="shared" ref="H32:I32" si="4">H31</f>
        <v>1370.5</v>
      </c>
      <c r="I32" s="56">
        <f t="shared" si="4"/>
        <v>1370.5</v>
      </c>
      <c r="J32" s="23"/>
      <c r="K32" s="23"/>
      <c r="L32" s="24"/>
    </row>
    <row r="33" spans="1:12" ht="90" customHeight="1" thickBot="1">
      <c r="B33" s="113" t="s">
        <v>74</v>
      </c>
      <c r="C33" s="114"/>
      <c r="D33" s="19"/>
      <c r="E33" s="54" t="s">
        <v>130</v>
      </c>
      <c r="F33" s="57">
        <f>F19+F28+F32</f>
        <v>52463</v>
      </c>
      <c r="G33" s="58">
        <f>G19+G28+G32</f>
        <v>17290.599999999999</v>
      </c>
      <c r="H33" s="58">
        <f t="shared" ref="H33:I33" si="5">H19+H28+H32</f>
        <v>17586.2</v>
      </c>
      <c r="I33" s="59">
        <f t="shared" si="5"/>
        <v>17586.2</v>
      </c>
      <c r="J33" s="55"/>
      <c r="K33" s="23"/>
      <c r="L33" s="24"/>
    </row>
    <row r="34" spans="1:12" ht="30.75" customHeight="1">
      <c r="B34" s="144" t="s">
        <v>37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2" ht="30.75" customHeight="1">
      <c r="B35" s="110" t="s">
        <v>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2" ht="30.75" customHeight="1">
      <c r="B36" s="110" t="s">
        <v>84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36">
      <c r="B37" s="10" t="s">
        <v>40</v>
      </c>
      <c r="C37" s="45" t="s">
        <v>166</v>
      </c>
      <c r="D37" s="71" t="s">
        <v>35</v>
      </c>
      <c r="E37" s="71" t="s">
        <v>35</v>
      </c>
      <c r="F37" s="6"/>
      <c r="G37" s="6"/>
      <c r="H37" s="6"/>
      <c r="I37" s="6"/>
      <c r="J37" s="7">
        <v>1810</v>
      </c>
      <c r="K37" s="7">
        <v>1820</v>
      </c>
      <c r="L37" s="11">
        <v>1825</v>
      </c>
    </row>
    <row r="38" spans="1:12" ht="36">
      <c r="B38" s="10" t="s">
        <v>41</v>
      </c>
      <c r="C38" s="45" t="s">
        <v>162</v>
      </c>
      <c r="D38" s="71" t="s">
        <v>35</v>
      </c>
      <c r="E38" s="71" t="s">
        <v>35</v>
      </c>
      <c r="F38" s="6"/>
      <c r="G38" s="6"/>
      <c r="H38" s="6"/>
      <c r="I38" s="6"/>
      <c r="J38" s="7">
        <v>1410</v>
      </c>
      <c r="K38" s="7">
        <v>1416</v>
      </c>
      <c r="L38" s="11">
        <v>1420</v>
      </c>
    </row>
    <row r="39" spans="1:12" ht="36">
      <c r="B39" s="10" t="s">
        <v>42</v>
      </c>
      <c r="C39" s="45" t="s">
        <v>163</v>
      </c>
      <c r="D39" s="71" t="s">
        <v>35</v>
      </c>
      <c r="E39" s="71" t="s">
        <v>35</v>
      </c>
      <c r="F39" s="6"/>
      <c r="G39" s="6"/>
      <c r="H39" s="6"/>
      <c r="I39" s="6"/>
      <c r="J39" s="7">
        <v>8.5</v>
      </c>
      <c r="K39" s="7">
        <v>9</v>
      </c>
      <c r="L39" s="11">
        <v>9.5</v>
      </c>
    </row>
    <row r="40" spans="1:12" ht="108">
      <c r="B40" s="10" t="s">
        <v>43</v>
      </c>
      <c r="C40" s="45" t="s">
        <v>164</v>
      </c>
      <c r="D40" s="71" t="s">
        <v>35</v>
      </c>
      <c r="E40" s="71" t="s">
        <v>35</v>
      </c>
      <c r="F40" s="6"/>
      <c r="G40" s="6"/>
      <c r="H40" s="6"/>
      <c r="I40" s="6"/>
      <c r="J40" s="7">
        <v>100</v>
      </c>
      <c r="K40" s="7">
        <v>100</v>
      </c>
      <c r="L40" s="11">
        <v>100</v>
      </c>
    </row>
    <row r="41" spans="1:12" ht="37.5" customHeight="1">
      <c r="A41" s="1" t="s">
        <v>104</v>
      </c>
      <c r="B41" s="10" t="s">
        <v>44</v>
      </c>
      <c r="C41" s="71" t="s">
        <v>123</v>
      </c>
      <c r="D41" s="118" t="s">
        <v>48</v>
      </c>
      <c r="E41" s="71" t="s">
        <v>47</v>
      </c>
      <c r="F41" s="56">
        <f>G41+H41+I41</f>
        <v>183554.36008000001</v>
      </c>
      <c r="G41" s="85">
        <f>61203.03+720.4+829.7+395.17008</f>
        <v>63148.300080000001</v>
      </c>
      <c r="H41" s="56">
        <v>59203.03</v>
      </c>
      <c r="I41" s="56">
        <v>61203.03</v>
      </c>
      <c r="J41" s="7"/>
      <c r="K41" s="7"/>
      <c r="L41" s="11"/>
    </row>
    <row r="42" spans="1:12" ht="36">
      <c r="B42" s="10" t="s">
        <v>45</v>
      </c>
      <c r="C42" s="71" t="s">
        <v>105</v>
      </c>
      <c r="D42" s="119"/>
      <c r="E42" s="71" t="s">
        <v>47</v>
      </c>
      <c r="F42" s="56">
        <f t="shared" ref="F42:F43" si="6">G42+H42+I42</f>
        <v>496.04</v>
      </c>
      <c r="G42" s="78">
        <f>125.18+104.2+16.3</f>
        <v>245.68</v>
      </c>
      <c r="H42" s="56">
        <v>125.18</v>
      </c>
      <c r="I42" s="56">
        <v>125.18</v>
      </c>
      <c r="J42" s="7"/>
      <c r="K42" s="7"/>
      <c r="L42" s="11"/>
    </row>
    <row r="43" spans="1:12" ht="36.6" thickBot="1">
      <c r="B43" s="8" t="s">
        <v>46</v>
      </c>
      <c r="C43" s="77" t="s">
        <v>106</v>
      </c>
      <c r="D43" s="119"/>
      <c r="E43" s="68" t="s">
        <v>119</v>
      </c>
      <c r="F43" s="56">
        <f t="shared" si="6"/>
        <v>178015.4</v>
      </c>
      <c r="G43" s="56">
        <f>58154.2+3552.8</f>
        <v>61707</v>
      </c>
      <c r="H43" s="56">
        <v>58154.2</v>
      </c>
      <c r="I43" s="56">
        <v>58154.2</v>
      </c>
      <c r="J43" s="17"/>
      <c r="K43" s="17"/>
      <c r="L43" s="41"/>
    </row>
    <row r="44" spans="1:12" ht="35.4" thickBot="1">
      <c r="B44" s="113" t="s">
        <v>49</v>
      </c>
      <c r="C44" s="114"/>
      <c r="D44" s="14"/>
      <c r="E44" s="60" t="s">
        <v>50</v>
      </c>
      <c r="F44" s="57">
        <f>SUM(F41:F43)</f>
        <v>362065.80008000002</v>
      </c>
      <c r="G44" s="58">
        <f>SUM(G41:G43)</f>
        <v>125100.98008000001</v>
      </c>
      <c r="H44" s="58">
        <f>SUM(H41:H43)</f>
        <v>117482.41</v>
      </c>
      <c r="I44" s="59">
        <f>SUM(I41:I43)</f>
        <v>119482.41</v>
      </c>
      <c r="J44" s="61"/>
      <c r="K44" s="14"/>
      <c r="L44" s="15"/>
    </row>
    <row r="45" spans="1:12" ht="17.399999999999999">
      <c r="B45" s="134" t="s">
        <v>51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/>
    </row>
    <row r="46" spans="1:12" ht="17.399999999999999">
      <c r="B46" s="115" t="s">
        <v>129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1:12" ht="19.5" customHeight="1">
      <c r="B47" s="110" t="s">
        <v>107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2"/>
    </row>
    <row r="48" spans="1:12" ht="27" customHeight="1">
      <c r="B48" s="110"/>
      <c r="C48" s="111"/>
      <c r="D48" s="111"/>
      <c r="E48" s="111"/>
      <c r="F48" s="111"/>
      <c r="G48" s="111"/>
      <c r="H48" s="111"/>
      <c r="I48" s="111"/>
      <c r="J48" s="121"/>
      <c r="K48" s="111"/>
      <c r="L48" s="112"/>
    </row>
    <row r="49" spans="1:13" ht="54">
      <c r="B49" s="22" t="s">
        <v>52</v>
      </c>
      <c r="C49" s="71" t="s">
        <v>85</v>
      </c>
      <c r="D49" s="71" t="s">
        <v>35</v>
      </c>
      <c r="E49" s="71" t="s">
        <v>35</v>
      </c>
      <c r="F49" s="6"/>
      <c r="G49" s="9"/>
      <c r="H49" s="9"/>
      <c r="I49" s="16"/>
      <c r="J49" s="7">
        <v>95</v>
      </c>
      <c r="K49" s="7">
        <v>95</v>
      </c>
      <c r="L49" s="11">
        <v>95</v>
      </c>
    </row>
    <row r="50" spans="1:13" ht="72">
      <c r="B50" s="46" t="s">
        <v>76</v>
      </c>
      <c r="C50" s="71" t="s">
        <v>87</v>
      </c>
      <c r="D50" s="71" t="s">
        <v>35</v>
      </c>
      <c r="E50" s="71" t="s">
        <v>35</v>
      </c>
      <c r="F50" s="6"/>
      <c r="G50" s="9"/>
      <c r="H50" s="9"/>
      <c r="I50" s="16"/>
      <c r="J50" s="7">
        <v>82</v>
      </c>
      <c r="K50" s="7">
        <v>85</v>
      </c>
      <c r="L50" s="11">
        <v>90</v>
      </c>
    </row>
    <row r="51" spans="1:13" ht="54">
      <c r="B51" s="46" t="s">
        <v>77</v>
      </c>
      <c r="C51" s="71" t="s">
        <v>86</v>
      </c>
      <c r="D51" s="71" t="s">
        <v>35</v>
      </c>
      <c r="E51" s="71" t="s">
        <v>35</v>
      </c>
      <c r="F51" s="6"/>
      <c r="G51" s="9"/>
      <c r="H51" s="9"/>
      <c r="I51" s="16"/>
      <c r="J51" s="7">
        <v>1</v>
      </c>
      <c r="K51" s="7">
        <v>1</v>
      </c>
      <c r="L51" s="11">
        <v>1</v>
      </c>
    </row>
    <row r="52" spans="1:13" ht="54">
      <c r="B52" s="46" t="s">
        <v>78</v>
      </c>
      <c r="C52" s="71" t="s">
        <v>53</v>
      </c>
      <c r="D52" s="71" t="s">
        <v>35</v>
      </c>
      <c r="E52" s="71" t="s">
        <v>35</v>
      </c>
      <c r="F52" s="6"/>
      <c r="G52" s="9"/>
      <c r="H52" s="9"/>
      <c r="I52" s="16"/>
      <c r="J52" s="7">
        <v>22</v>
      </c>
      <c r="K52" s="7">
        <v>30</v>
      </c>
      <c r="L52" s="11">
        <v>30</v>
      </c>
    </row>
    <row r="53" spans="1:13" ht="36">
      <c r="B53" s="46" t="s">
        <v>79</v>
      </c>
      <c r="C53" s="71" t="s">
        <v>75</v>
      </c>
      <c r="D53" s="71" t="s">
        <v>35</v>
      </c>
      <c r="E53" s="71" t="s">
        <v>35</v>
      </c>
      <c r="F53" s="6"/>
      <c r="G53" s="9"/>
      <c r="H53" s="9"/>
      <c r="I53" s="16"/>
      <c r="J53" s="7">
        <v>68</v>
      </c>
      <c r="K53" s="7">
        <v>68</v>
      </c>
      <c r="L53" s="11">
        <v>68</v>
      </c>
    </row>
    <row r="54" spans="1:13" ht="54">
      <c r="B54" s="40" t="s">
        <v>80</v>
      </c>
      <c r="C54" s="47" t="s">
        <v>102</v>
      </c>
      <c r="D54" s="71" t="s">
        <v>35</v>
      </c>
      <c r="E54" s="71" t="s">
        <v>35</v>
      </c>
      <c r="F54" s="6"/>
      <c r="G54" s="9"/>
      <c r="H54" s="9"/>
      <c r="I54" s="16"/>
      <c r="J54" s="7">
        <v>88</v>
      </c>
      <c r="K54" s="7">
        <v>90</v>
      </c>
      <c r="L54" s="11">
        <v>90</v>
      </c>
    </row>
    <row r="55" spans="1:13" ht="36">
      <c r="B55" s="40" t="s">
        <v>97</v>
      </c>
      <c r="C55" s="48" t="s">
        <v>98</v>
      </c>
      <c r="D55" s="71" t="s">
        <v>35</v>
      </c>
      <c r="E55" s="71" t="s">
        <v>35</v>
      </c>
      <c r="F55" s="6"/>
      <c r="G55" s="9"/>
      <c r="H55" s="9"/>
      <c r="I55" s="16"/>
      <c r="J55" s="7">
        <v>9</v>
      </c>
      <c r="K55" s="7">
        <v>12</v>
      </c>
      <c r="L55" s="11">
        <v>12</v>
      </c>
    </row>
    <row r="56" spans="1:13" ht="18">
      <c r="A56" s="1" t="s">
        <v>143</v>
      </c>
      <c r="B56" s="49" t="s">
        <v>81</v>
      </c>
      <c r="C56" s="71" t="s">
        <v>123</v>
      </c>
      <c r="D56" s="120" t="s">
        <v>55</v>
      </c>
      <c r="E56" s="71" t="s">
        <v>39</v>
      </c>
      <c r="F56" s="56">
        <f>G56+H56+I56</f>
        <v>66528.989919999993</v>
      </c>
      <c r="G56" s="85">
        <f>21066.12+1722.8+1365+904.82992</f>
        <v>25058.749919999998</v>
      </c>
      <c r="H56" s="56">
        <v>20404.12</v>
      </c>
      <c r="I56" s="56">
        <v>21066.12</v>
      </c>
      <c r="J56" s="17"/>
      <c r="K56" s="17"/>
      <c r="L56" s="41"/>
    </row>
    <row r="57" spans="1:13" ht="36">
      <c r="A57" s="1" t="s">
        <v>143</v>
      </c>
      <c r="B57" s="49" t="s">
        <v>82</v>
      </c>
      <c r="C57" s="71" t="s">
        <v>105</v>
      </c>
      <c r="D57" s="120"/>
      <c r="E57" s="71" t="s">
        <v>39</v>
      </c>
      <c r="F57" s="56">
        <f t="shared" ref="F57:F58" si="7">G57+H57+I57</f>
        <v>199.77</v>
      </c>
      <c r="G57" s="56">
        <f>62.59+12</f>
        <v>74.59</v>
      </c>
      <c r="H57" s="56">
        <v>62.59</v>
      </c>
      <c r="I57" s="56">
        <v>62.59</v>
      </c>
      <c r="J57" s="17"/>
      <c r="K57" s="17"/>
      <c r="L57" s="41"/>
    </row>
    <row r="58" spans="1:13" ht="96" customHeight="1" thickBot="1">
      <c r="B58" s="50" t="s">
        <v>154</v>
      </c>
      <c r="C58" s="76" t="s">
        <v>108</v>
      </c>
      <c r="D58" s="118"/>
      <c r="E58" s="68" t="s">
        <v>36</v>
      </c>
      <c r="F58" s="56">
        <f t="shared" si="7"/>
        <v>295960.2</v>
      </c>
      <c r="G58" s="56">
        <f>97180+4420.2</f>
        <v>101600.2</v>
      </c>
      <c r="H58" s="56">
        <v>97180</v>
      </c>
      <c r="I58" s="56">
        <v>97180</v>
      </c>
      <c r="J58" s="12"/>
      <c r="K58" s="12"/>
      <c r="L58" s="13"/>
    </row>
    <row r="59" spans="1:13" ht="35.4" thickBot="1">
      <c r="B59" s="113" t="s">
        <v>54</v>
      </c>
      <c r="C59" s="114"/>
      <c r="D59" s="26"/>
      <c r="E59" s="60" t="s">
        <v>50</v>
      </c>
      <c r="F59" s="57">
        <f>SUM(F56:F58)</f>
        <v>362688.95991999999</v>
      </c>
      <c r="G59" s="58">
        <f t="shared" ref="G59:I59" si="8">SUM(G56:G58)</f>
        <v>126733.53992</v>
      </c>
      <c r="H59" s="58">
        <f t="shared" si="8"/>
        <v>117646.70999999999</v>
      </c>
      <c r="I59" s="59">
        <f t="shared" si="8"/>
        <v>118308.70999999999</v>
      </c>
      <c r="J59" s="61"/>
      <c r="K59" s="14"/>
      <c r="L59" s="15"/>
    </row>
    <row r="60" spans="1:13" ht="17.399999999999999">
      <c r="B60" s="122" t="s">
        <v>95</v>
      </c>
      <c r="C60" s="123"/>
      <c r="D60" s="123"/>
      <c r="E60" s="123"/>
      <c r="F60" s="123"/>
      <c r="G60" s="123"/>
      <c r="H60" s="123"/>
      <c r="I60" s="123"/>
      <c r="J60" s="128"/>
      <c r="K60" s="123"/>
      <c r="L60" s="124"/>
    </row>
    <row r="61" spans="1:13" ht="36">
      <c r="B61" s="51" t="s">
        <v>121</v>
      </c>
      <c r="C61" s="45" t="s">
        <v>168</v>
      </c>
      <c r="D61" s="17"/>
      <c r="E61" s="7" t="s">
        <v>35</v>
      </c>
      <c r="F61" s="6"/>
      <c r="G61" s="9"/>
      <c r="H61" s="9"/>
      <c r="I61" s="16"/>
      <c r="J61" s="7">
        <v>135</v>
      </c>
      <c r="K61" s="7">
        <v>137</v>
      </c>
      <c r="L61" s="11">
        <v>137</v>
      </c>
    </row>
    <row r="62" spans="1:13" ht="36">
      <c r="B62" s="10" t="s">
        <v>155</v>
      </c>
      <c r="C62" s="71" t="s">
        <v>109</v>
      </c>
      <c r="D62" s="120" t="s">
        <v>57</v>
      </c>
      <c r="E62" s="120" t="s">
        <v>36</v>
      </c>
      <c r="F62" s="56">
        <f>G62+H62+I62</f>
        <v>5220</v>
      </c>
      <c r="G62" s="56">
        <v>1740</v>
      </c>
      <c r="H62" s="56">
        <v>1740</v>
      </c>
      <c r="I62" s="56">
        <v>1740</v>
      </c>
      <c r="J62" s="17"/>
      <c r="K62" s="17"/>
      <c r="L62" s="41"/>
    </row>
    <row r="63" spans="1:13" ht="90.75" customHeight="1" thickBot="1">
      <c r="B63" s="129" t="s">
        <v>56</v>
      </c>
      <c r="C63" s="121"/>
      <c r="D63" s="118"/>
      <c r="E63" s="118"/>
      <c r="F63" s="56">
        <f>SUM(F62)</f>
        <v>5220</v>
      </c>
      <c r="G63" s="56">
        <f>SUM(G62)</f>
        <v>1740</v>
      </c>
      <c r="H63" s="56">
        <f t="shared" ref="H63:I63" si="9">H62</f>
        <v>1740</v>
      </c>
      <c r="I63" s="56">
        <f t="shared" si="9"/>
        <v>1740</v>
      </c>
      <c r="J63" s="12"/>
      <c r="K63" s="12"/>
      <c r="L63" s="13"/>
      <c r="M63" s="86"/>
    </row>
    <row r="64" spans="1:13" ht="62.25" customHeight="1" thickBot="1">
      <c r="B64" s="113" t="s">
        <v>120</v>
      </c>
      <c r="C64" s="114"/>
      <c r="D64" s="14"/>
      <c r="E64" s="60" t="s">
        <v>50</v>
      </c>
      <c r="F64" s="57">
        <f>F59+F63</f>
        <v>367908.95991999999</v>
      </c>
      <c r="G64" s="87">
        <f>G59+G63</f>
        <v>128473.53992</v>
      </c>
      <c r="H64" s="58">
        <f t="shared" ref="H64:I64" si="10">H59+H63</f>
        <v>119386.70999999999</v>
      </c>
      <c r="I64" s="59">
        <f t="shared" si="10"/>
        <v>120048.70999999999</v>
      </c>
      <c r="J64" s="61"/>
      <c r="K64" s="14"/>
      <c r="L64" s="15"/>
    </row>
    <row r="65" spans="1:13" ht="17.399999999999999">
      <c r="B65" s="122" t="s">
        <v>58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4"/>
    </row>
    <row r="66" spans="1:13" ht="17.399999999999999">
      <c r="B66" s="125" t="s">
        <v>88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7"/>
    </row>
    <row r="67" spans="1:13" ht="17.399999999999999">
      <c r="B67" s="110" t="s">
        <v>110</v>
      </c>
      <c r="C67" s="111"/>
      <c r="D67" s="111"/>
      <c r="E67" s="111"/>
      <c r="F67" s="111"/>
      <c r="G67" s="111"/>
      <c r="H67" s="111"/>
      <c r="I67" s="111"/>
      <c r="J67" s="121"/>
      <c r="K67" s="111"/>
      <c r="L67" s="112"/>
    </row>
    <row r="68" spans="1:13" ht="54">
      <c r="B68" s="10" t="s">
        <v>59</v>
      </c>
      <c r="C68" s="71" t="s">
        <v>60</v>
      </c>
      <c r="D68" s="71" t="s">
        <v>35</v>
      </c>
      <c r="E68" s="71" t="s">
        <v>35</v>
      </c>
      <c r="F68" s="6"/>
      <c r="G68" s="9"/>
      <c r="H68" s="9"/>
      <c r="I68" s="16"/>
      <c r="J68" s="7">
        <v>78</v>
      </c>
      <c r="K68" s="7">
        <v>80</v>
      </c>
      <c r="L68" s="11">
        <v>80</v>
      </c>
    </row>
    <row r="69" spans="1:13" ht="61.2" customHeight="1">
      <c r="B69" s="10"/>
      <c r="C69" s="84" t="s">
        <v>169</v>
      </c>
      <c r="D69" s="118" t="s">
        <v>64</v>
      </c>
      <c r="E69" s="38" t="s">
        <v>36</v>
      </c>
      <c r="F69" s="88">
        <f>G69</f>
        <v>73.3</v>
      </c>
      <c r="G69" s="88">
        <v>73.3</v>
      </c>
      <c r="H69" s="89"/>
      <c r="I69" s="90"/>
      <c r="J69" s="7"/>
      <c r="K69" s="7"/>
      <c r="L69" s="11"/>
    </row>
    <row r="70" spans="1:13" ht="55.8" customHeight="1">
      <c r="B70" s="10"/>
      <c r="C70" s="84" t="s">
        <v>170</v>
      </c>
      <c r="D70" s="119"/>
      <c r="E70" s="84" t="s">
        <v>39</v>
      </c>
      <c r="F70" s="88">
        <f>G70</f>
        <v>0.74099999999999999</v>
      </c>
      <c r="G70" s="88">
        <v>0.74099999999999999</v>
      </c>
      <c r="H70" s="89"/>
      <c r="I70" s="90"/>
      <c r="J70" s="7"/>
      <c r="K70" s="7"/>
      <c r="L70" s="11"/>
    </row>
    <row r="71" spans="1:13" ht="37.5" customHeight="1">
      <c r="A71" s="1" t="s">
        <v>104</v>
      </c>
      <c r="B71" s="10" t="s">
        <v>61</v>
      </c>
      <c r="C71" s="71" t="s">
        <v>123</v>
      </c>
      <c r="D71" s="119"/>
      <c r="E71" s="71" t="s">
        <v>39</v>
      </c>
      <c r="F71" s="56">
        <f>G71+H71+I71</f>
        <v>26105.829999999998</v>
      </c>
      <c r="G71" s="78">
        <f>8645.59+27+142.8-0.74</f>
        <v>8814.65</v>
      </c>
      <c r="H71" s="56">
        <v>8645.59</v>
      </c>
      <c r="I71" s="56">
        <v>8645.59</v>
      </c>
      <c r="J71" s="17"/>
      <c r="K71" s="17"/>
      <c r="L71" s="41"/>
    </row>
    <row r="72" spans="1:13" ht="36.6" thickBot="1">
      <c r="B72" s="8" t="s">
        <v>62</v>
      </c>
      <c r="C72" s="68" t="s">
        <v>105</v>
      </c>
      <c r="D72" s="107"/>
      <c r="E72" s="68" t="s">
        <v>39</v>
      </c>
      <c r="F72" s="56">
        <f t="shared" ref="F72" si="11">G72+H72+I72</f>
        <v>8.6</v>
      </c>
      <c r="G72" s="78">
        <v>8.6</v>
      </c>
      <c r="H72" s="56">
        <v>0</v>
      </c>
      <c r="I72" s="56">
        <v>0</v>
      </c>
      <c r="J72" s="17"/>
      <c r="K72" s="17"/>
      <c r="L72" s="41"/>
    </row>
    <row r="73" spans="1:13" ht="51" customHeight="1" thickBot="1">
      <c r="B73" s="113" t="s">
        <v>63</v>
      </c>
      <c r="C73" s="114"/>
      <c r="D73" s="27"/>
      <c r="E73" s="54" t="s">
        <v>50</v>
      </c>
      <c r="F73" s="57">
        <f>SUM(F69:F72)</f>
        <v>26188.470999999998</v>
      </c>
      <c r="G73" s="87">
        <f>SUM(G69:G72)</f>
        <v>8897.2909999999993</v>
      </c>
      <c r="H73" s="58">
        <f>SUM(H71:H72)</f>
        <v>8645.59</v>
      </c>
      <c r="I73" s="59">
        <f>SUM(I71:I72)</f>
        <v>8645.59</v>
      </c>
      <c r="J73" s="61"/>
      <c r="K73" s="14"/>
      <c r="L73" s="15"/>
    </row>
    <row r="74" spans="1:13" ht="19.5" customHeight="1">
      <c r="B74" s="134" t="s">
        <v>65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6"/>
    </row>
    <row r="75" spans="1:13" s="2" customFormat="1" ht="38.25" customHeight="1">
      <c r="B75" s="137" t="s">
        <v>89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9"/>
    </row>
    <row r="76" spans="1:13" s="2" customFormat="1" ht="18" thickBot="1">
      <c r="B76" s="140" t="s">
        <v>66</v>
      </c>
      <c r="C76" s="141"/>
      <c r="D76" s="141"/>
      <c r="E76" s="141"/>
      <c r="F76" s="141"/>
      <c r="G76" s="141"/>
      <c r="H76" s="141"/>
      <c r="I76" s="141"/>
      <c r="J76" s="142"/>
      <c r="K76" s="141"/>
      <c r="L76" s="143"/>
    </row>
    <row r="77" spans="1:13" s="2" customFormat="1" ht="36">
      <c r="B77" s="10" t="s">
        <v>67</v>
      </c>
      <c r="C77" s="71" t="s">
        <v>96</v>
      </c>
      <c r="D77" s="71" t="s">
        <v>35</v>
      </c>
      <c r="E77" s="71" t="s">
        <v>35</v>
      </c>
      <c r="F77" s="6"/>
      <c r="G77" s="9"/>
      <c r="H77" s="9"/>
      <c r="I77" s="16"/>
      <c r="J77" s="72">
        <v>550</v>
      </c>
      <c r="K77" s="7">
        <v>600</v>
      </c>
      <c r="L77" s="11">
        <v>600</v>
      </c>
    </row>
    <row r="78" spans="1:13" s="2" customFormat="1" ht="36">
      <c r="B78" s="71" t="s">
        <v>68</v>
      </c>
      <c r="C78" s="71" t="s">
        <v>160</v>
      </c>
      <c r="D78" s="71" t="s">
        <v>35</v>
      </c>
      <c r="E78" s="71" t="s">
        <v>35</v>
      </c>
      <c r="F78" s="18"/>
      <c r="G78" s="18"/>
      <c r="H78" s="18"/>
      <c r="I78" s="18"/>
      <c r="J78" s="7">
        <v>2075</v>
      </c>
      <c r="K78" s="7">
        <v>2075</v>
      </c>
      <c r="L78" s="7">
        <v>2075</v>
      </c>
    </row>
    <row r="79" spans="1:13" s="2" customFormat="1" ht="18">
      <c r="A79" s="2" t="s">
        <v>104</v>
      </c>
      <c r="B79" s="147" t="s">
        <v>134</v>
      </c>
      <c r="C79" s="148" t="s">
        <v>128</v>
      </c>
      <c r="D79" s="149" t="s">
        <v>69</v>
      </c>
      <c r="E79" s="148" t="s">
        <v>39</v>
      </c>
      <c r="F79" s="78">
        <f>G79+H79+I79</f>
        <v>1950.95712</v>
      </c>
      <c r="G79" s="78">
        <f>720-0.4-208.64288</f>
        <v>510.95712000000003</v>
      </c>
      <c r="H79" s="78">
        <v>720</v>
      </c>
      <c r="I79" s="78">
        <v>720</v>
      </c>
      <c r="J79" s="150"/>
      <c r="K79" s="150"/>
      <c r="L79" s="151"/>
    </row>
    <row r="80" spans="1:13" s="2" customFormat="1" ht="200.25" customHeight="1" thickBot="1">
      <c r="B80" s="148" t="s">
        <v>135</v>
      </c>
      <c r="C80" s="148" t="s">
        <v>133</v>
      </c>
      <c r="D80" s="152"/>
      <c r="E80" s="148" t="s">
        <v>36</v>
      </c>
      <c r="F80" s="78">
        <f>G80+H80+I80</f>
        <v>1134.0999999999999</v>
      </c>
      <c r="G80" s="78">
        <v>1134.0999999999999</v>
      </c>
      <c r="H80" s="78">
        <v>0</v>
      </c>
      <c r="I80" s="78">
        <v>0</v>
      </c>
      <c r="J80" s="150"/>
      <c r="K80" s="150"/>
      <c r="L80" s="150"/>
      <c r="M80" s="91"/>
    </row>
    <row r="81" spans="1:20" s="2" customFormat="1" ht="83.25" customHeight="1" thickBot="1">
      <c r="B81" s="153" t="s">
        <v>70</v>
      </c>
      <c r="C81" s="154"/>
      <c r="D81" s="155"/>
      <c r="E81" s="156"/>
      <c r="F81" s="80">
        <f>G81+H81+I81</f>
        <v>3085.0571199999999</v>
      </c>
      <c r="G81" s="81">
        <f>SUM(G79:G80)</f>
        <v>1645.0571199999999</v>
      </c>
      <c r="H81" s="81">
        <f t="shared" ref="H81:I81" si="12">H79</f>
        <v>720</v>
      </c>
      <c r="I81" s="82">
        <f t="shared" si="12"/>
        <v>720</v>
      </c>
      <c r="J81" s="157"/>
      <c r="K81" s="155"/>
      <c r="L81" s="158"/>
    </row>
    <row r="82" spans="1:20" s="2" customFormat="1" ht="46.5" customHeight="1" thickBot="1">
      <c r="B82" s="159" t="s">
        <v>140</v>
      </c>
      <c r="C82" s="160"/>
      <c r="D82" s="160"/>
      <c r="E82" s="160"/>
      <c r="F82" s="160"/>
      <c r="G82" s="161"/>
      <c r="H82" s="161"/>
      <c r="I82" s="161"/>
      <c r="J82" s="160"/>
      <c r="K82" s="160"/>
      <c r="L82" s="162"/>
      <c r="M82" s="32"/>
      <c r="N82" s="32"/>
      <c r="O82" s="33"/>
      <c r="P82" s="34"/>
      <c r="Q82" s="32"/>
      <c r="R82" s="32"/>
      <c r="S82" s="32"/>
      <c r="T82" s="33"/>
    </row>
    <row r="83" spans="1:20" s="2" customFormat="1" ht="112.5" customHeight="1">
      <c r="B83" s="163" t="s">
        <v>136</v>
      </c>
      <c r="C83" s="164" t="s">
        <v>137</v>
      </c>
      <c r="D83" s="152" t="s">
        <v>57</v>
      </c>
      <c r="E83" s="165" t="s">
        <v>36</v>
      </c>
      <c r="F83" s="78">
        <f>G83+H83+I83</f>
        <v>29.6</v>
      </c>
      <c r="G83" s="78">
        <v>29.6</v>
      </c>
      <c r="H83" s="78">
        <v>0</v>
      </c>
      <c r="I83" s="78">
        <v>0</v>
      </c>
      <c r="J83" s="166"/>
      <c r="K83" s="166"/>
      <c r="L83" s="167"/>
      <c r="M83" s="32"/>
      <c r="N83" s="32"/>
      <c r="O83" s="35"/>
      <c r="P83" s="35"/>
      <c r="Q83" s="32"/>
      <c r="R83" s="32"/>
      <c r="S83" s="32"/>
      <c r="T83" s="35"/>
    </row>
    <row r="84" spans="1:20" s="2" customFormat="1" ht="46.5" customHeight="1">
      <c r="B84" s="168" t="s">
        <v>138</v>
      </c>
      <c r="C84" s="164" t="s">
        <v>139</v>
      </c>
      <c r="D84" s="169"/>
      <c r="E84" s="170" t="s">
        <v>39</v>
      </c>
      <c r="F84" s="78">
        <f t="shared" ref="F84:F85" si="13">G84+H84+I84</f>
        <v>0.4</v>
      </c>
      <c r="G84" s="78">
        <v>0.4</v>
      </c>
      <c r="H84" s="78">
        <v>0</v>
      </c>
      <c r="I84" s="78">
        <v>0</v>
      </c>
      <c r="J84" s="170"/>
      <c r="K84" s="170"/>
      <c r="L84" s="171"/>
      <c r="M84" s="130"/>
      <c r="N84" s="32"/>
      <c r="O84" s="36"/>
      <c r="P84" s="36"/>
      <c r="Q84" s="32"/>
      <c r="R84" s="130"/>
      <c r="S84" s="32"/>
      <c r="T84" s="36"/>
    </row>
    <row r="85" spans="1:20" s="2" customFormat="1" ht="46.5" customHeight="1" thickBot="1">
      <c r="B85" s="172" t="s">
        <v>141</v>
      </c>
      <c r="C85" s="173"/>
      <c r="D85" s="148"/>
      <c r="E85" s="170"/>
      <c r="F85" s="78">
        <f t="shared" si="13"/>
        <v>30</v>
      </c>
      <c r="G85" s="78">
        <f>SUM(G83:G84)</f>
        <v>30</v>
      </c>
      <c r="H85" s="78">
        <f t="shared" ref="H85:I85" si="14">SUM(H83:H84)</f>
        <v>0</v>
      </c>
      <c r="I85" s="78">
        <f t="shared" si="14"/>
        <v>0</v>
      </c>
      <c r="J85" s="170"/>
      <c r="K85" s="174"/>
      <c r="L85" s="171"/>
      <c r="M85" s="130"/>
      <c r="N85" s="32"/>
      <c r="O85" s="36"/>
      <c r="P85" s="37"/>
      <c r="Q85" s="32"/>
      <c r="R85" s="130"/>
      <c r="S85" s="32"/>
      <c r="T85" s="36"/>
    </row>
    <row r="86" spans="1:20" s="2" customFormat="1" ht="46.5" customHeight="1" thickBot="1">
      <c r="B86" s="175" t="s">
        <v>132</v>
      </c>
      <c r="C86" s="176"/>
      <c r="D86" s="177"/>
      <c r="E86" s="178" t="s">
        <v>142</v>
      </c>
      <c r="F86" s="80">
        <f>F81+F85</f>
        <v>3115.0571199999999</v>
      </c>
      <c r="G86" s="81">
        <f>G81+G85</f>
        <v>1675.0571199999999</v>
      </c>
      <c r="H86" s="81">
        <f t="shared" ref="H86:I86" si="15">H81+H85</f>
        <v>720</v>
      </c>
      <c r="I86" s="82">
        <f t="shared" si="15"/>
        <v>720</v>
      </c>
      <c r="J86" s="179"/>
      <c r="K86" s="180"/>
      <c r="L86" s="181"/>
      <c r="M86" s="32"/>
      <c r="N86" s="32"/>
      <c r="O86" s="33"/>
      <c r="P86" s="34"/>
      <c r="Q86" s="32"/>
      <c r="R86" s="32"/>
      <c r="S86" s="32"/>
      <c r="T86" s="33"/>
    </row>
    <row r="87" spans="1:20" ht="15.75" customHeight="1">
      <c r="B87" s="182" t="s">
        <v>165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4"/>
    </row>
    <row r="88" spans="1:20" ht="15.75" customHeight="1">
      <c r="B88" s="96" t="s">
        <v>167</v>
      </c>
      <c r="C88" s="97"/>
      <c r="D88" s="97"/>
      <c r="E88" s="97"/>
      <c r="F88" s="97"/>
      <c r="G88" s="97"/>
      <c r="H88" s="97"/>
      <c r="I88" s="97"/>
      <c r="J88" s="97"/>
      <c r="K88" s="97"/>
      <c r="L88" s="99"/>
    </row>
    <row r="89" spans="1:20" ht="72">
      <c r="B89" s="69" t="s">
        <v>156</v>
      </c>
      <c r="C89" s="71" t="s">
        <v>92</v>
      </c>
      <c r="D89" s="28" t="s">
        <v>91</v>
      </c>
      <c r="E89" s="28" t="s">
        <v>91</v>
      </c>
      <c r="F89" s="70"/>
      <c r="G89" s="70"/>
      <c r="H89" s="70"/>
      <c r="I89" s="70"/>
      <c r="J89" s="7">
        <v>86</v>
      </c>
      <c r="K89" s="7">
        <v>86</v>
      </c>
      <c r="L89" s="11">
        <v>86</v>
      </c>
    </row>
    <row r="90" spans="1:20" ht="48" customHeight="1">
      <c r="B90" s="69" t="s">
        <v>157</v>
      </c>
      <c r="C90" s="71" t="s">
        <v>93</v>
      </c>
      <c r="D90" s="28" t="s">
        <v>91</v>
      </c>
      <c r="E90" s="28" t="s">
        <v>91</v>
      </c>
      <c r="F90" s="70"/>
      <c r="G90" s="70"/>
      <c r="H90" s="70"/>
      <c r="I90" s="70"/>
      <c r="J90" s="7">
        <v>93</v>
      </c>
      <c r="K90" s="7">
        <v>93</v>
      </c>
      <c r="L90" s="11">
        <v>93</v>
      </c>
    </row>
    <row r="91" spans="1:20" ht="90">
      <c r="B91" s="69" t="s">
        <v>158</v>
      </c>
      <c r="C91" s="71" t="s">
        <v>94</v>
      </c>
      <c r="D91" s="28" t="s">
        <v>91</v>
      </c>
      <c r="E91" s="28" t="s">
        <v>91</v>
      </c>
      <c r="F91" s="70"/>
      <c r="G91" s="70"/>
      <c r="H91" s="70"/>
      <c r="I91" s="70"/>
      <c r="J91" s="7">
        <v>100</v>
      </c>
      <c r="K91" s="7">
        <v>100</v>
      </c>
      <c r="L91" s="11">
        <v>100</v>
      </c>
    </row>
    <row r="92" spans="1:20" ht="87.75" customHeight="1" thickBot="1">
      <c r="A92" s="1" t="s">
        <v>143</v>
      </c>
      <c r="B92" s="42" t="s">
        <v>159</v>
      </c>
      <c r="C92" s="67" t="s">
        <v>111</v>
      </c>
      <c r="D92" s="29" t="s">
        <v>71</v>
      </c>
      <c r="E92" s="68" t="s">
        <v>39</v>
      </c>
      <c r="F92" s="78">
        <f>G92+H92+I92</f>
        <v>10700.439999999999</v>
      </c>
      <c r="G92" s="78">
        <f>3681.24-119.8-323.4+100</f>
        <v>3338.0399999999995</v>
      </c>
      <c r="H92" s="56">
        <v>3681.2</v>
      </c>
      <c r="I92" s="56">
        <v>3681.2</v>
      </c>
      <c r="J92" s="12"/>
      <c r="K92" s="12"/>
      <c r="L92" s="13"/>
    </row>
    <row r="93" spans="1:20" ht="48" customHeight="1" thickBot="1">
      <c r="B93" s="113" t="s">
        <v>72</v>
      </c>
      <c r="C93" s="114"/>
      <c r="D93" s="30"/>
      <c r="E93" s="54" t="s">
        <v>39</v>
      </c>
      <c r="F93" s="79">
        <f>G93+H93+I93</f>
        <v>10700.439999999999</v>
      </c>
      <c r="G93" s="185">
        <f>G92</f>
        <v>3338.0399999999995</v>
      </c>
      <c r="H93" s="64">
        <f>H92</f>
        <v>3681.2</v>
      </c>
      <c r="I93" s="65">
        <f t="shared" ref="I93" si="16">I92</f>
        <v>3681.2</v>
      </c>
      <c r="J93" s="61"/>
      <c r="K93" s="14"/>
      <c r="L93" s="15"/>
    </row>
    <row r="94" spans="1:20" ht="54.75" customHeight="1" thickBot="1">
      <c r="B94" s="131" t="s">
        <v>127</v>
      </c>
      <c r="C94" s="132"/>
      <c r="D94" s="31"/>
      <c r="E94" s="62"/>
      <c r="F94" s="80">
        <f>F33+F44+F64+F73+F86+F93</f>
        <v>822441.72811999999</v>
      </c>
      <c r="G94" s="80">
        <f>G93+G86+G73+G64+G44+G33</f>
        <v>284775.50812000001</v>
      </c>
      <c r="H94" s="81">
        <f t="shared" ref="H94:I94" si="17">H33+H44+H64+H73+H86+H93</f>
        <v>267502.11000000004</v>
      </c>
      <c r="I94" s="82">
        <f t="shared" si="17"/>
        <v>270164.11000000004</v>
      </c>
      <c r="J94" s="63"/>
      <c r="K94" s="31"/>
      <c r="L94" s="52"/>
    </row>
    <row r="95" spans="1:20" ht="18">
      <c r="B95" s="4"/>
      <c r="C95" s="4"/>
      <c r="D95" s="4"/>
      <c r="E95" s="4"/>
      <c r="F95" s="66"/>
      <c r="G95" s="83"/>
      <c r="H95" s="83"/>
      <c r="I95" s="83"/>
      <c r="J95" s="4"/>
      <c r="K95" s="4"/>
      <c r="L95" s="4"/>
    </row>
    <row r="96" spans="1:20" ht="18">
      <c r="B96" s="4"/>
      <c r="C96" s="4"/>
      <c r="D96" s="4"/>
      <c r="E96" s="4"/>
      <c r="F96" s="66"/>
      <c r="G96" s="66"/>
      <c r="H96" s="66"/>
      <c r="I96" s="66"/>
      <c r="J96" s="4"/>
      <c r="K96" s="4"/>
      <c r="L96" s="4"/>
    </row>
    <row r="97" spans="2:12" ht="18">
      <c r="B97" s="4"/>
      <c r="C97" s="4"/>
      <c r="D97" s="4"/>
      <c r="E97" s="4"/>
      <c r="F97" s="66"/>
      <c r="G97" s="66"/>
      <c r="H97" s="66"/>
      <c r="I97" s="66"/>
      <c r="J97" s="4"/>
      <c r="K97" s="4"/>
      <c r="L97" s="4"/>
    </row>
    <row r="98" spans="2:12" ht="18">
      <c r="B98" s="4"/>
      <c r="C98" s="4"/>
      <c r="D98" s="4" t="s">
        <v>100</v>
      </c>
      <c r="E98" s="4"/>
      <c r="F98" s="53">
        <f>F25+F41+F42+F56+F57+F71+F72+F79+F92+F84+F70</f>
        <v>289999.72811999999</v>
      </c>
      <c r="G98" s="53">
        <f>G25+G41+G42+G56+G57+G71+G72+G79+G92+G84+G70</f>
        <v>101351.90811999998</v>
      </c>
      <c r="H98" s="53">
        <f t="shared" ref="H98:I98" si="18">H25+H41+H42+H56+H57+H71+H72+H79+H92+H84</f>
        <v>92992.909999999989</v>
      </c>
      <c r="I98" s="53">
        <f t="shared" si="18"/>
        <v>95654.909999999989</v>
      </c>
      <c r="J98" s="4"/>
      <c r="K98" s="4"/>
      <c r="L98" s="4"/>
    </row>
    <row r="99" spans="2:12" ht="18">
      <c r="B99" s="4"/>
      <c r="C99" s="4"/>
      <c r="D99" s="4"/>
      <c r="E99" s="4"/>
      <c r="F99" s="53"/>
      <c r="G99" s="53"/>
      <c r="H99" s="53"/>
      <c r="I99" s="53"/>
      <c r="J99" s="4"/>
      <c r="K99" s="4"/>
      <c r="L99" s="4"/>
    </row>
    <row r="100" spans="2:12" ht="18">
      <c r="B100" s="4"/>
      <c r="C100" s="4"/>
      <c r="D100" s="4" t="s">
        <v>101</v>
      </c>
      <c r="E100" s="4"/>
      <c r="F100" s="53">
        <f>F15+F16+F17+F18+F26+F27+F31+F43+F58+F62+F80+F83+F69</f>
        <v>532442</v>
      </c>
      <c r="G100" s="53">
        <f>G15+G16+G17+G18+G26+G27+G31+G43+G58+G62+G80+G83+G69</f>
        <v>183423.59999999998</v>
      </c>
      <c r="H100" s="53">
        <f t="shared" ref="H100:I100" si="19">H15+H16+H17+H18+H26+H27+H31+H43+H58+H62+H80+H83</f>
        <v>174509.2</v>
      </c>
      <c r="I100" s="53">
        <f t="shared" si="19"/>
        <v>174509.2</v>
      </c>
      <c r="J100" s="4"/>
      <c r="K100" s="4"/>
      <c r="L100" s="4"/>
    </row>
  </sheetData>
  <mergeCells count="51">
    <mergeCell ref="I2:L2"/>
    <mergeCell ref="B93:C93"/>
    <mergeCell ref="B73:C73"/>
    <mergeCell ref="B74:L74"/>
    <mergeCell ref="B75:L75"/>
    <mergeCell ref="B76:L76"/>
    <mergeCell ref="B47:L48"/>
    <mergeCell ref="B19:C19"/>
    <mergeCell ref="B20:L20"/>
    <mergeCell ref="B28:C28"/>
    <mergeCell ref="B29:L29"/>
    <mergeCell ref="B32:C32"/>
    <mergeCell ref="B34:L34"/>
    <mergeCell ref="B44:C44"/>
    <mergeCell ref="D79:D80"/>
    <mergeCell ref="B45:L45"/>
    <mergeCell ref="M84:M85"/>
    <mergeCell ref="R84:R85"/>
    <mergeCell ref="D83:D84"/>
    <mergeCell ref="B94:C94"/>
    <mergeCell ref="B81:C81"/>
    <mergeCell ref="B87:L87"/>
    <mergeCell ref="B88:L88"/>
    <mergeCell ref="D56:D58"/>
    <mergeCell ref="B67:L67"/>
    <mergeCell ref="B82:L82"/>
    <mergeCell ref="B85:C85"/>
    <mergeCell ref="B86:C86"/>
    <mergeCell ref="B65:L65"/>
    <mergeCell ref="B66:L66"/>
    <mergeCell ref="E62:E63"/>
    <mergeCell ref="B64:C64"/>
    <mergeCell ref="B59:C59"/>
    <mergeCell ref="B60:L60"/>
    <mergeCell ref="B63:C63"/>
    <mergeCell ref="D62:D63"/>
    <mergeCell ref="D69:D72"/>
    <mergeCell ref="B35:L35"/>
    <mergeCell ref="B33:C33"/>
    <mergeCell ref="B36:L36"/>
    <mergeCell ref="B46:L46"/>
    <mergeCell ref="D41:D43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1" right="0.19685039370078741" top="0.2" bottom="0.19685039370078741" header="0" footer="0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2017-10-31T12:04:18Z</dcterms:modified>
</cp:coreProperties>
</file>