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Лист1!$B$106:$T$110</definedName>
  </definedNames>
  <calcPr calcId="124519"/>
</workbook>
</file>

<file path=xl/calcChain.xml><?xml version="1.0" encoding="utf-8"?>
<calcChain xmlns="http://schemas.openxmlformats.org/spreadsheetml/2006/main">
  <c r="H116" i="1"/>
  <c r="H114"/>
  <c r="H107"/>
  <c r="H25"/>
  <c r="G66"/>
  <c r="H49"/>
  <c r="I49"/>
  <c r="J49"/>
  <c r="K49"/>
  <c r="L49"/>
  <c r="M49"/>
  <c r="G49"/>
  <c r="G75"/>
  <c r="F74"/>
  <c r="F73"/>
  <c r="F75" s="1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09"/>
  <c r="I109"/>
  <c r="J109"/>
  <c r="K109"/>
  <c r="L109"/>
  <c r="M109"/>
  <c r="G109"/>
  <c r="H102"/>
  <c r="I102"/>
  <c r="J102"/>
  <c r="K102"/>
  <c r="L102"/>
  <c r="M102"/>
  <c r="G102"/>
  <c r="H94"/>
  <c r="I94"/>
  <c r="J94"/>
  <c r="K94"/>
  <c r="L94"/>
  <c r="M94"/>
  <c r="G94"/>
  <c r="H90"/>
  <c r="I90"/>
  <c r="J90"/>
  <c r="K90"/>
  <c r="L90"/>
  <c r="L95" s="1"/>
  <c r="M90"/>
  <c r="G90"/>
  <c r="G95" s="1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08"/>
  <c r="F107"/>
  <c r="F100"/>
  <c r="F101"/>
  <c r="F102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J95" l="1"/>
  <c r="H95"/>
  <c r="M76"/>
  <c r="K76"/>
  <c r="I76"/>
  <c r="F34"/>
  <c r="M95"/>
  <c r="K95"/>
  <c r="I95"/>
  <c r="L76"/>
  <c r="J76"/>
  <c r="H76"/>
  <c r="G35"/>
  <c r="G110" s="1"/>
  <c r="L35"/>
  <c r="L110" s="1"/>
  <c r="J35"/>
  <c r="J110" s="1"/>
  <c r="M35"/>
  <c r="M110" s="1"/>
  <c r="K35"/>
  <c r="K110" s="1"/>
  <c r="F29"/>
  <c r="I35"/>
  <c r="I110" s="1"/>
  <c r="F109"/>
  <c r="F95"/>
  <c r="F70"/>
  <c r="F19"/>
  <c r="F76" l="1"/>
  <c r="H110"/>
  <c r="F110" s="1"/>
  <c r="F35"/>
</calcChain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<sst xmlns="http://schemas.openxmlformats.org/spreadsheetml/2006/main" count="315" uniqueCount="186">
  <si>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</si>
  <si>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</si>
  <si>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</si>
  <si>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</si>
  <si>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</si>
  <si>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</si>
  <si>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</si>
  <si>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</si>
  <si>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</si>
  <si>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</si>
  <si>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</si>
  <si>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</si>
  <si>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</si>
  <si>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</si>
  <si>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</si>
  <si>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</si>
  <si>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</si>
  <si>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</si>
  <si>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</si>
  <si>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</si>
  <si>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</si>
  <si>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</si>
  <si>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</si>
  <si>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</si>
  <si>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</si>
  <si>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</si>
  <si>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</si>
  <si>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</si>
  <si>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</si>
  <si>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</si>
  <si>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</si>
  <si>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</si>
  <si>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</si>
  <si>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</si>
  <si>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</si>
  <si>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</si>
  <si>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</si>
  <si>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</si>
  <si>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</si>
  <si>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</si>
  <si>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</si>
  <si>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</si>
  <si>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</si>
  <si>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</si>
  <si>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</si>
  <si>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</si>
  <si>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</si>
  <si>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</si>
  <si>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</si>
  <si>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</si>
  <si>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</si>
  <si>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</si>
  <si>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</si>
  <si>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</si>
  <si>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</si>
  <si>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</si>
  <si>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</si>
  <si>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</si>
  <si>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</si>
  <si>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</si>
  <si>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</si>
  <si>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</si>
  <si>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</si>
  <si>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</si>
  <si>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</si>
  <si>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</si>
  <si>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</si>
  <si>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</si>
  <si>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</si>
  <si>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</si>
  <si>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</si>
  <si>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</si>
  <si>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</si>
  <si>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</si>
  <si>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</si>
  <si>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</si>
  <si>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</si>
  <si>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</si>
  <si>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</si>
  <si>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</si>
  <si>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</si>
  <si>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</si>
  <si>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</si>
  <si>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</si>
  <si>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</si>
  <si>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</si>
  <si>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</si>
  <si>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</si>
  <si>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</si>
  <si>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</si>
  <si>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</si>
  <si>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</si>
  <si>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</si>
  <si>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</si>
  <si>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</si>
  <si>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</si>
  <si>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</si>
  <si>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</si>
  <si>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</si>
  <si>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</si>
  <si>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</si>
  <si>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</si>
  <si>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</si>
  <si>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</si>
  <si>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</si>
  <si>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</si>
  <si>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</si>
  <si>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</si>
  <si>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</si>
  <si>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</si>
  <si>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</si>
  <si>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</si>
  <si>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</si>
  <si>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</si>
  <si>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</si>
  <si>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</si>
  <si>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</si>
  <si>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</si>
  <si>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</si>
  <si>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</si>
  <si>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</si>
  <si>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</si>
  <si>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</si>
  <si>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</si>
  <si>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</si>
  <si>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</si>
  <si>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</si>
  <si>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</si>
  <si>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</si>
  <si>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</si>
  <si>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</si>
  <si>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</si>
  <si>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</si>
  <si>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</si>
  <si>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</si>
  <si>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</si>
  <si>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</si>
  <si>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</si>
  <si>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</si>
  <si>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</si>
  <si>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</si>
  <si>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</si>
  <si>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</si>
  <si>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</si>
  <si>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</si>
  <si>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</si>
  <si>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</si>
  <si>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</si>
  <si>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</si>
  <si>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</si>
  <si>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</si>
  <si>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</si>
  <si>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</si>
  <si>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</si>
  <si>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</si>
  <si>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</si>
  <si>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</si>
  <si>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</si>
  <si>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</si>
  <si>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</si>
  <si>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</si>
  <si>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</si>
  <si>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</si>
  <si>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</si>
  <si>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</si>
  <si>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</si>
  <si>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</si>
  <si>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</si>
  <si>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</si>
  <si>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</si>
  <si>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</si>
  <si>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</si>
  <si>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</si>
  <si>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</si>
  <si>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</si>
  <si>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</si>
  <si>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</si>
  <si>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</si>
  <si>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</si>
  <si>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</si>
  <si>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</si>
  <si>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  <charset val="204"/>
      </rPr>
      <t>педагогов</t>
    </r>
    <r>
      <rPr>
        <sz val="11"/>
        <color theme="1"/>
        <rFont val="Times New Roman"/>
        <family val="1"/>
        <charset val="204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</si>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</sst>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2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0" borderId="18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5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4" fontId="4" fillId="0" borderId="61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61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4" fontId="2" fillId="3" borderId="56" xfId="0" applyNumberFormat="1" applyFont="1" applyFill="1" applyBorder="1" applyAlignment="1">
      <alignment horizontal="center" vertical="center"/>
    </xf>
    <xf numFmtId="2" fontId="1" fillId="3" borderId="56" xfId="0" applyNumberFormat="1" applyFont="1" applyFill="1" applyBorder="1"/>
    <xf numFmtId="4" fontId="1" fillId="3" borderId="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63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topLeftCell="A105" zoomScale="70" zoomScaleNormal="70" workbookViewId="0">
      <selection activeCell="B106" sqref="B106:T110"/>
    </sheetView>
  </sheetViews>
  <sheetFormatPr defaultRowHeight="15"/>
  <cols>
    <col min="1" max="1" width="9.140625" style="2"/>
    <col min="2" max="2" width="4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209" t="s">
        <v>149</v>
      </c>
      <c r="Q2" s="209"/>
      <c r="R2" s="209"/>
      <c r="S2" s="209"/>
      <c r="T2" s="209"/>
    </row>
    <row r="3" spans="2:20">
      <c r="H3" s="3"/>
    </row>
    <row r="4" spans="2:20" ht="57" customHeight="1">
      <c r="C4" s="208" t="s">
        <v>150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2:20" ht="23.25" customHeight="1" thickBot="1">
      <c r="H5" s="3"/>
    </row>
    <row r="6" spans="2:20" ht="60" customHeight="1">
      <c r="B6" s="216" t="s">
        <v>0</v>
      </c>
      <c r="C6" s="218" t="s">
        <v>1</v>
      </c>
      <c r="D6" s="220" t="s">
        <v>2</v>
      </c>
      <c r="E6" s="222" t="s">
        <v>3</v>
      </c>
      <c r="F6" s="224" t="s">
        <v>4</v>
      </c>
      <c r="G6" s="225"/>
      <c r="H6" s="225"/>
      <c r="I6" s="225"/>
      <c r="J6" s="225"/>
      <c r="K6" s="225"/>
      <c r="L6" s="225"/>
      <c r="M6" s="222"/>
      <c r="N6" s="226" t="s">
        <v>13</v>
      </c>
      <c r="O6" s="220"/>
      <c r="P6" s="220"/>
      <c r="Q6" s="220"/>
      <c r="R6" s="220"/>
      <c r="S6" s="220"/>
      <c r="T6" s="227"/>
    </row>
    <row r="7" spans="2:20" ht="60" customHeight="1">
      <c r="B7" s="217"/>
      <c r="C7" s="219"/>
      <c r="D7" s="221"/>
      <c r="E7" s="223"/>
      <c r="F7" s="5" t="s">
        <v>5</v>
      </c>
      <c r="G7" s="6" t="s">
        <v>6</v>
      </c>
      <c r="H7" s="18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2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10" t="s">
        <v>14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2"/>
    </row>
    <row r="10" spans="2:20" ht="15.75" thickBot="1">
      <c r="B10" s="213" t="s">
        <v>15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</row>
    <row r="11" spans="2:20" ht="97.5" customHeight="1">
      <c r="B11" s="13" t="s">
        <v>16</v>
      </c>
      <c r="C11" s="147" t="s">
        <v>151</v>
      </c>
      <c r="D11" s="14" t="s">
        <v>127</v>
      </c>
      <c r="E11" s="15" t="s">
        <v>58</v>
      </c>
      <c r="F11" s="16"/>
      <c r="G11" s="17"/>
      <c r="H11" s="183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7" t="s">
        <v>58</v>
      </c>
      <c r="F12" s="23"/>
      <c r="G12" s="24"/>
      <c r="H12" s="184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7" t="s">
        <v>58</v>
      </c>
      <c r="F13" s="23"/>
      <c r="G13" s="24"/>
      <c r="H13" s="184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7" t="s">
        <v>58</v>
      </c>
      <c r="F14" s="23"/>
      <c r="G14" s="24"/>
      <c r="H14" s="184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8736900</v>
      </c>
      <c r="G15" s="31">
        <v>1191800</v>
      </c>
      <c r="H15" s="185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5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5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5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3" t="s">
        <v>32</v>
      </c>
      <c r="C19" s="204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6">
        <f t="shared" ref="H19:M19" si="1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05" t="s">
        <v>33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7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3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4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4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9" t="s">
        <v>180</v>
      </c>
      <c r="D24" s="41" t="s">
        <v>17</v>
      </c>
      <c r="E24" s="7" t="s">
        <v>58</v>
      </c>
      <c r="F24" s="23"/>
      <c r="G24" s="24"/>
      <c r="H24" s="184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25571097.600000001</v>
      </c>
      <c r="G25" s="31">
        <v>3505097.6</v>
      </c>
      <c r="H25" s="185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5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5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5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3" t="s">
        <v>52</v>
      </c>
      <c r="C29" s="204"/>
      <c r="D29" s="33"/>
      <c r="E29" s="42" t="s">
        <v>78</v>
      </c>
      <c r="F29" s="35">
        <f t="shared" si="0"/>
        <v>30789097.600000001</v>
      </c>
      <c r="G29" s="36">
        <f>G25+G26+G27+G28</f>
        <v>4246097.5999999996</v>
      </c>
      <c r="H29" s="186">
        <f t="shared" ref="H29:M29" si="2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28" t="s">
        <v>53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0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3"/>
      <c r="I31" s="18"/>
      <c r="J31" s="18"/>
      <c r="K31" s="18"/>
      <c r="L31" s="18"/>
      <c r="M31" s="19"/>
      <c r="N31" s="171" t="s">
        <v>161</v>
      </c>
      <c r="O31" s="172" t="s">
        <v>161</v>
      </c>
      <c r="P31" s="172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5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85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31" t="s">
        <v>57</v>
      </c>
      <c r="C34" s="232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7">
        <f t="shared" ref="H34:M34" si="3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38" t="s">
        <v>128</v>
      </c>
      <c r="C35" s="239"/>
      <c r="D35" s="54"/>
      <c r="E35" s="55" t="s">
        <v>59</v>
      </c>
      <c r="F35" s="56">
        <f>G35+H35+I35+J35+K35+L35+M35</f>
        <v>133699147.59999999</v>
      </c>
      <c r="G35" s="57">
        <f>G19+G29+G34</f>
        <v>17372247.600000001</v>
      </c>
      <c r="H35" s="188">
        <f t="shared" ref="H35:M35" si="4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33" t="s">
        <v>60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5"/>
    </row>
    <row r="37" spans="2:20" ht="30.75" customHeight="1" thickBot="1">
      <c r="B37" s="231" t="s">
        <v>61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7"/>
    </row>
    <row r="38" spans="2:20" ht="30.75" customHeight="1" thickBot="1">
      <c r="B38" s="240" t="s">
        <v>152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2"/>
    </row>
    <row r="39" spans="2:20" ht="90">
      <c r="B39" s="63" t="s">
        <v>63</v>
      </c>
      <c r="C39" s="180" t="s">
        <v>184</v>
      </c>
      <c r="D39" s="64" t="s">
        <v>58</v>
      </c>
      <c r="E39" s="15" t="s">
        <v>58</v>
      </c>
      <c r="F39" s="16"/>
      <c r="G39" s="17"/>
      <c r="H39" s="183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8" t="s">
        <v>153</v>
      </c>
      <c r="D40" s="66" t="s">
        <v>58</v>
      </c>
      <c r="E40" s="7" t="s">
        <v>58</v>
      </c>
      <c r="F40" s="23"/>
      <c r="G40" s="24"/>
      <c r="H40" s="184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4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4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45" t="s">
        <v>67</v>
      </c>
      <c r="C43" s="243" t="s">
        <v>70</v>
      </c>
      <c r="D43" s="243" t="s">
        <v>76</v>
      </c>
      <c r="E43" s="70" t="s">
        <v>59</v>
      </c>
      <c r="F43" s="30">
        <f t="shared" ref="F43:F48" si="5">G43+H43+I43+J43+K43+L43+M43</f>
        <v>473209500</v>
      </c>
      <c r="G43" s="31">
        <v>68202800</v>
      </c>
      <c r="H43" s="185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46"/>
      <c r="C44" s="244"/>
      <c r="D44" s="249"/>
      <c r="E44" s="70" t="s">
        <v>62</v>
      </c>
      <c r="F44" s="30">
        <f t="shared" si="5"/>
        <v>292099602.15999997</v>
      </c>
      <c r="G44" s="31">
        <v>42105716.159999996</v>
      </c>
      <c r="H44" s="185">
        <v>42698961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49"/>
      <c r="E45" s="70" t="s">
        <v>75</v>
      </c>
      <c r="F45" s="30">
        <f t="shared" si="5"/>
        <v>66305782.969999999</v>
      </c>
      <c r="G45" s="31">
        <v>8674221.9700000007</v>
      </c>
      <c r="H45" s="185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49"/>
      <c r="E46" s="72" t="s">
        <v>75</v>
      </c>
      <c r="F46" s="73">
        <f t="shared" si="5"/>
        <v>13216250</v>
      </c>
      <c r="G46" s="74">
        <v>1249850</v>
      </c>
      <c r="H46" s="189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49"/>
      <c r="E47" s="70" t="s">
        <v>59</v>
      </c>
      <c r="F47" s="73">
        <f t="shared" si="5"/>
        <v>583627.5</v>
      </c>
      <c r="G47" s="31">
        <v>583627.5</v>
      </c>
      <c r="H47" s="185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0"/>
      <c r="E48" s="70" t="s">
        <v>75</v>
      </c>
      <c r="F48" s="73">
        <f t="shared" si="5"/>
        <v>583.63</v>
      </c>
      <c r="G48" s="83">
        <v>583.63</v>
      </c>
      <c r="H48" s="190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47" t="s">
        <v>77</v>
      </c>
      <c r="C49" s="248"/>
      <c r="D49" s="87"/>
      <c r="E49" s="88" t="s">
        <v>78</v>
      </c>
      <c r="F49" s="89">
        <f>G49+H49+I49+J49+K49+L49+M49</f>
        <v>845415346.25999999</v>
      </c>
      <c r="G49" s="90">
        <f>G43+G44+G45+G46+G47+G48</f>
        <v>120816799.25999999</v>
      </c>
      <c r="H49" s="90">
        <f t="shared" ref="H49:M49" si="6">H43+H44+H45+H46+H47+H48</f>
        <v>120202027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51" t="s">
        <v>79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3"/>
    </row>
    <row r="51" spans="2:20">
      <c r="B51" s="254" t="s">
        <v>172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6"/>
    </row>
    <row r="52" spans="2:20" ht="45.75" customHeight="1" thickBot="1">
      <c r="B52" s="257" t="s">
        <v>154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9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1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1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2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2" t="s">
        <v>141</v>
      </c>
      <c r="C55" s="146" t="s">
        <v>156</v>
      </c>
      <c r="D55" s="69" t="s">
        <v>58</v>
      </c>
      <c r="E55" s="68" t="s">
        <v>58</v>
      </c>
      <c r="F55" s="23"/>
      <c r="G55" s="98"/>
      <c r="H55" s="192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1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2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1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2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2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7" t="s">
        <v>175</v>
      </c>
      <c r="C59" s="178" t="s">
        <v>176</v>
      </c>
      <c r="D59" s="174" t="s">
        <v>58</v>
      </c>
      <c r="E59" s="170" t="s">
        <v>58</v>
      </c>
      <c r="F59" s="25"/>
      <c r="G59" s="98"/>
      <c r="H59" s="192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0" t="s">
        <v>145</v>
      </c>
      <c r="C60" s="243" t="s">
        <v>82</v>
      </c>
      <c r="D60" s="262" t="s">
        <v>84</v>
      </c>
      <c r="E60" s="7" t="s">
        <v>59</v>
      </c>
      <c r="F60" s="30">
        <f t="shared" ref="F60:F70" si="7">G60+H60+I60+J60+K60+L60+M60</f>
        <v>752721600</v>
      </c>
      <c r="G60" s="31">
        <v>85282900</v>
      </c>
      <c r="H60" s="185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1"/>
      <c r="C61" s="244"/>
      <c r="D61" s="263"/>
      <c r="E61" s="7" t="s">
        <v>62</v>
      </c>
      <c r="F61" s="30">
        <f t="shared" si="7"/>
        <v>59233274.560000002</v>
      </c>
      <c r="G61" s="31">
        <v>12625217.560000001</v>
      </c>
      <c r="H61" s="185">
        <v>8474192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3"/>
      <c r="E62" s="7" t="s">
        <v>62</v>
      </c>
      <c r="F62" s="30">
        <f t="shared" si="7"/>
        <v>50396266.269999996</v>
      </c>
      <c r="G62" s="31">
        <v>6049405.2699999996</v>
      </c>
      <c r="H62" s="185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6" t="s">
        <v>74</v>
      </c>
      <c r="D63" s="263"/>
      <c r="E63" s="7" t="s">
        <v>62</v>
      </c>
      <c r="F63" s="73">
        <f t="shared" si="7"/>
        <v>24807830</v>
      </c>
      <c r="G63" s="74">
        <v>2295830</v>
      </c>
      <c r="H63" s="189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3"/>
      <c r="E64" s="7" t="s">
        <v>59</v>
      </c>
      <c r="F64" s="73">
        <f t="shared" si="7"/>
        <v>3616372.5</v>
      </c>
      <c r="G64" s="31">
        <v>3616372.5</v>
      </c>
      <c r="H64" s="185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43" t="s">
        <v>177</v>
      </c>
      <c r="C65" s="82" t="s">
        <v>130</v>
      </c>
      <c r="D65" s="263"/>
      <c r="E65" s="7" t="s">
        <v>62</v>
      </c>
      <c r="F65" s="73">
        <f t="shared" si="7"/>
        <v>3616.37</v>
      </c>
      <c r="G65" s="83">
        <v>3616.37</v>
      </c>
      <c r="H65" s="190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1:20" ht="72" thickBot="1">
      <c r="B66" s="240" t="s">
        <v>83</v>
      </c>
      <c r="C66" s="242"/>
      <c r="D66" s="103"/>
      <c r="E66" s="104" t="s">
        <v>78</v>
      </c>
      <c r="F66" s="89">
        <f t="shared" si="7"/>
        <v>890778959.70000005</v>
      </c>
      <c r="G66" s="90">
        <f>G60+G61+G62+G63+G64+G65</f>
        <v>109873341.7</v>
      </c>
      <c r="H66" s="105">
        <f t="shared" ref="H66:M66" si="8">H60+H61+H62+H63+H64+H65</f>
        <v>127494958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05" t="s">
        <v>173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7"/>
    </row>
    <row r="68" spans="1:20" ht="109.5" customHeight="1">
      <c r="B68" s="144" t="s">
        <v>85</v>
      </c>
      <c r="C68" s="64" t="s">
        <v>86</v>
      </c>
      <c r="D68" s="21"/>
      <c r="E68" s="106" t="s">
        <v>58</v>
      </c>
      <c r="F68" s="16"/>
      <c r="G68" s="94"/>
      <c r="H68" s="191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1:20" ht="105.75" customHeight="1" thickBot="1">
      <c r="B69" s="145" t="s">
        <v>136</v>
      </c>
      <c r="C69" s="66" t="s">
        <v>87</v>
      </c>
      <c r="D69" s="243" t="s">
        <v>89</v>
      </c>
      <c r="E69" s="271" t="s">
        <v>59</v>
      </c>
      <c r="F69" s="30">
        <f t="shared" si="7"/>
        <v>12145000</v>
      </c>
      <c r="G69" s="31">
        <v>1705000</v>
      </c>
      <c r="H69" s="185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70" t="s">
        <v>88</v>
      </c>
      <c r="C70" s="204"/>
      <c r="D70" s="250"/>
      <c r="E70" s="272"/>
      <c r="F70" s="35">
        <f t="shared" si="7"/>
        <v>12145000</v>
      </c>
      <c r="G70" s="36">
        <f>G69</f>
        <v>1705000</v>
      </c>
      <c r="H70" s="186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1:20" ht="15.75" thickBot="1">
      <c r="B71" s="247" t="s">
        <v>133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4"/>
    </row>
    <row r="72" spans="1:20" ht="105">
      <c r="A72" s="168"/>
      <c r="B72" s="169" t="s">
        <v>137</v>
      </c>
      <c r="C72" s="14" t="s">
        <v>134</v>
      </c>
      <c r="D72" s="275" t="s">
        <v>89</v>
      </c>
      <c r="E72" s="106" t="s">
        <v>58</v>
      </c>
      <c r="F72" s="16"/>
      <c r="G72" s="94"/>
      <c r="H72" s="191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8"/>
      <c r="B73" s="169" t="s">
        <v>178</v>
      </c>
      <c r="C73" s="33" t="s">
        <v>135</v>
      </c>
      <c r="D73" s="249"/>
      <c r="E73" s="72" t="s">
        <v>59</v>
      </c>
      <c r="F73" s="30">
        <f t="shared" ref="F73:F74" si="10">G73+H73+I73+J73+K73+L73+M73</f>
        <v>4317500</v>
      </c>
      <c r="G73" s="108">
        <v>4317500</v>
      </c>
      <c r="H73" s="193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1:20" ht="47.25" customHeight="1">
      <c r="B74" s="114" t="s">
        <v>179</v>
      </c>
      <c r="C74" s="151" t="s">
        <v>130</v>
      </c>
      <c r="D74" s="249"/>
      <c r="E74" s="72" t="s">
        <v>62</v>
      </c>
      <c r="F74" s="30">
        <f t="shared" si="10"/>
        <v>4321.8500000000004</v>
      </c>
      <c r="G74" s="31">
        <v>4321.8500000000004</v>
      </c>
      <c r="H74" s="185"/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31" t="s">
        <v>138</v>
      </c>
      <c r="C75" s="232"/>
      <c r="D75" s="250"/>
      <c r="E75" s="115"/>
      <c r="F75" s="48">
        <f>SUM(F73:F74)</f>
        <v>4321821.8499999996</v>
      </c>
      <c r="G75" s="49">
        <f>SUM(G73:G74)</f>
        <v>4321821.8499999996</v>
      </c>
      <c r="H75" s="187">
        <f t="shared" ref="H75:M75" si="11">H74</f>
        <v>0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47" t="s">
        <v>90</v>
      </c>
      <c r="C76" s="248"/>
      <c r="D76" s="87"/>
      <c r="E76" s="116" t="s">
        <v>91</v>
      </c>
      <c r="F76" s="89">
        <f>SUM(G76:M76)</f>
        <v>907245781.54999995</v>
      </c>
      <c r="G76" s="90">
        <f>G66+G70+G75</f>
        <v>115900163.55</v>
      </c>
      <c r="H76" s="105">
        <f t="shared" ref="H76:M76" si="12">H66+H70+H75</f>
        <v>129234958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64" t="s">
        <v>92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6"/>
    </row>
    <row r="78" spans="1:20">
      <c r="B78" s="267" t="s">
        <v>159</v>
      </c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9"/>
    </row>
    <row r="79" spans="1:20" ht="15.75" thickBot="1">
      <c r="B79" s="231" t="s">
        <v>158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7"/>
    </row>
    <row r="80" spans="1:20" ht="146.25" customHeight="1">
      <c r="B80" s="13" t="s">
        <v>93</v>
      </c>
      <c r="C80" s="147" t="s">
        <v>94</v>
      </c>
      <c r="D80" s="14" t="s">
        <v>58</v>
      </c>
      <c r="E80" s="15" t="s">
        <v>58</v>
      </c>
      <c r="F80" s="16"/>
      <c r="G80" s="94"/>
      <c r="H80" s="191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76" t="s">
        <v>100</v>
      </c>
      <c r="E81" s="47" t="s">
        <v>62</v>
      </c>
      <c r="F81" s="30">
        <f t="shared" ref="F81:F84" si="13">G81+H81+I81+J81+K81+L81+M81</f>
        <v>56217515.289999999</v>
      </c>
      <c r="G81" s="31">
        <v>7657070.29</v>
      </c>
      <c r="H81" s="185">
        <v>8114245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77"/>
      <c r="E82" s="7" t="s">
        <v>62</v>
      </c>
      <c r="F82" s="30">
        <f t="shared" si="13"/>
        <v>2174153</v>
      </c>
      <c r="G82" s="31">
        <v>304508</v>
      </c>
      <c r="H82" s="185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77"/>
      <c r="E83" s="68" t="s">
        <v>62</v>
      </c>
      <c r="F83" s="73">
        <f t="shared" si="13"/>
        <v>4610790</v>
      </c>
      <c r="G83" s="74">
        <v>425190</v>
      </c>
      <c r="H83" s="189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47" t="s">
        <v>99</v>
      </c>
      <c r="C84" s="274"/>
      <c r="D84" s="278"/>
      <c r="E84" s="118" t="s">
        <v>62</v>
      </c>
      <c r="F84" s="89">
        <f t="shared" si="13"/>
        <v>63002458.289999999</v>
      </c>
      <c r="G84" s="90">
        <f>G81+G82+G83</f>
        <v>8386768.29</v>
      </c>
      <c r="H84" s="194">
        <f t="shared" ref="H84:M84" si="14">H81+H82+H83</f>
        <v>9151780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51" t="s">
        <v>101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3"/>
    </row>
    <row r="86" spans="2:20" ht="38.25" customHeight="1">
      <c r="B86" s="279" t="s">
        <v>160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1"/>
    </row>
    <row r="87" spans="2:20" ht="15.75" thickBot="1">
      <c r="B87" s="282" t="s">
        <v>102</v>
      </c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4"/>
    </row>
    <row r="88" spans="2:20" ht="102.75" customHeight="1">
      <c r="B88" s="13" t="s">
        <v>103</v>
      </c>
      <c r="C88" s="173" t="s">
        <v>174</v>
      </c>
      <c r="D88" s="14" t="s">
        <v>58</v>
      </c>
      <c r="E88" s="15" t="s">
        <v>58</v>
      </c>
      <c r="F88" s="16"/>
      <c r="G88" s="94"/>
      <c r="H88" s="191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t="shared" ref="F89:F95" si="15">G89+H89+I89+J89+K89+L89+M89</f>
        <v>4500000</v>
      </c>
      <c r="G89" s="31">
        <v>530000</v>
      </c>
      <c r="H89" s="185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3" t="s">
        <v>107</v>
      </c>
      <c r="C90" s="204"/>
      <c r="D90" s="38"/>
      <c r="E90" s="39"/>
      <c r="F90" s="35">
        <f t="shared" si="15"/>
        <v>4500000</v>
      </c>
      <c r="G90" s="36">
        <f>G89</f>
        <v>530000</v>
      </c>
      <c r="H90" s="186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28" t="s">
        <v>108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7"/>
    </row>
    <row r="92" spans="2:20" ht="102" customHeight="1">
      <c r="B92" s="150" t="s">
        <v>109</v>
      </c>
      <c r="C92" s="175" t="s">
        <v>163</v>
      </c>
      <c r="D92" s="160" t="s">
        <v>164</v>
      </c>
      <c r="E92" s="160" t="s">
        <v>164</v>
      </c>
      <c r="F92" s="149"/>
      <c r="G92" s="149"/>
      <c r="H92" s="149"/>
      <c r="I92" s="149"/>
      <c r="J92" s="149"/>
      <c r="K92" s="149"/>
      <c r="L92" s="149"/>
      <c r="M92" s="149"/>
      <c r="N92" s="149">
        <v>2051</v>
      </c>
      <c r="O92" s="149">
        <v>2070</v>
      </c>
      <c r="P92" s="149">
        <v>2075</v>
      </c>
      <c r="Q92" s="149">
        <v>2075</v>
      </c>
      <c r="R92" s="149">
        <v>2075</v>
      </c>
      <c r="S92" s="149">
        <v>2080</v>
      </c>
      <c r="T92" s="149">
        <v>2080</v>
      </c>
    </row>
    <row r="93" spans="2:20" ht="240" customHeight="1" thickBot="1">
      <c r="B93" s="152" t="s">
        <v>165</v>
      </c>
      <c r="C93" s="153" t="s">
        <v>110</v>
      </c>
      <c r="D93" s="153" t="s">
        <v>106</v>
      </c>
      <c r="E93" s="154" t="s">
        <v>59</v>
      </c>
      <c r="F93" s="155">
        <f t="shared" si="15"/>
        <v>1234233</v>
      </c>
      <c r="G93" s="156">
        <v>1234233</v>
      </c>
      <c r="H93" s="197"/>
      <c r="I93" s="157"/>
      <c r="J93" s="157"/>
      <c r="K93" s="157"/>
      <c r="L93" s="157"/>
      <c r="M93" s="158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90" t="s">
        <v>111</v>
      </c>
      <c r="C94" s="291"/>
      <c r="D94" s="122"/>
      <c r="E94" s="123"/>
      <c r="F94" s="124">
        <f t="shared" si="15"/>
        <v>1234233</v>
      </c>
      <c r="G94" s="125">
        <f>G93</f>
        <v>1234233</v>
      </c>
      <c r="H94" s="198">
        <f t="shared" ref="H94:M94" si="17">H93</f>
        <v>0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92" t="s">
        <v>112</v>
      </c>
      <c r="C95" s="293"/>
      <c r="D95" s="127"/>
      <c r="E95" s="128"/>
      <c r="F95" s="129">
        <f t="shared" si="15"/>
        <v>5734233</v>
      </c>
      <c r="G95" s="130">
        <f t="shared" ref="G95:M95" si="18">G90+G94</f>
        <v>1764233</v>
      </c>
      <c r="H95" s="199">
        <f t="shared" si="18"/>
        <v>720000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>
      <c r="B96" s="264" t="s">
        <v>113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6"/>
    </row>
    <row r="97" spans="1:20" ht="56.25" customHeight="1">
      <c r="B97" s="294" t="s">
        <v>162</v>
      </c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6"/>
    </row>
    <row r="98" spans="1:20" ht="15.75" thickBot="1">
      <c r="B98" s="205" t="s">
        <v>171</v>
      </c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7"/>
    </row>
    <row r="99" spans="1:20" ht="120.75" thickBot="1">
      <c r="A99" s="168"/>
      <c r="B99" s="97"/>
      <c r="C99" s="14" t="s">
        <v>116</v>
      </c>
      <c r="D99" s="21"/>
      <c r="E99" s="22"/>
      <c r="F99" s="16"/>
      <c r="G99" s="94"/>
      <c r="H99" s="195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1:20" ht="135">
      <c r="B100" s="5" t="s">
        <v>114</v>
      </c>
      <c r="C100" s="41" t="s">
        <v>117</v>
      </c>
      <c r="D100" s="286" t="s">
        <v>119</v>
      </c>
      <c r="E100" s="7" t="s">
        <v>62</v>
      </c>
      <c r="F100" s="30">
        <f t="shared" ref="F100:F108" si="19">G100+H100+I100+J100+K100+L100+M100</f>
        <v>47072483.590000004</v>
      </c>
      <c r="G100" s="31">
        <v>6579386.5899999999</v>
      </c>
      <c r="H100" s="196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1:20" ht="75.75" thickBot="1">
      <c r="B101" s="44" t="s">
        <v>115</v>
      </c>
      <c r="C101" s="101" t="s">
        <v>118</v>
      </c>
      <c r="D101" s="287"/>
      <c r="E101" s="68" t="s">
        <v>62</v>
      </c>
      <c r="F101" s="73">
        <f t="shared" si="19"/>
        <v>45819782.590000004</v>
      </c>
      <c r="G101" s="74">
        <v>6385620.5899999999</v>
      </c>
      <c r="H101" s="189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1:20" ht="30.75" thickBot="1">
      <c r="B102" s="247" t="s">
        <v>120</v>
      </c>
      <c r="C102" s="273"/>
      <c r="D102" s="288"/>
      <c r="E102" s="55" t="s">
        <v>62</v>
      </c>
      <c r="F102" s="89">
        <f t="shared" si="19"/>
        <v>47072483.590000004</v>
      </c>
      <c r="G102" s="90">
        <f>G100</f>
        <v>6579386.5899999999</v>
      </c>
      <c r="H102" s="194">
        <f t="shared" ref="H102:M102" si="20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1:20" ht="15.75" customHeight="1">
      <c r="B103" s="205" t="s">
        <v>121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7"/>
    </row>
    <row r="104" spans="1:20" ht="240" customHeight="1">
      <c r="B104" s="159" t="s">
        <v>122</v>
      </c>
      <c r="C104" s="150" t="s">
        <v>166</v>
      </c>
      <c r="D104" s="167" t="s">
        <v>164</v>
      </c>
      <c r="E104" s="167" t="s">
        <v>164</v>
      </c>
      <c r="F104" s="159"/>
      <c r="G104" s="159"/>
      <c r="H104" s="159"/>
      <c r="I104" s="159"/>
      <c r="J104" s="159"/>
      <c r="K104" s="159"/>
      <c r="L104" s="159"/>
      <c r="M104" s="159"/>
      <c r="N104" s="149">
        <v>80</v>
      </c>
      <c r="O104" s="149">
        <v>82</v>
      </c>
      <c r="P104" s="149">
        <v>86</v>
      </c>
      <c r="Q104" s="149">
        <v>90</v>
      </c>
      <c r="R104" s="149">
        <v>93</v>
      </c>
      <c r="S104" s="149">
        <v>93</v>
      </c>
      <c r="T104" s="149">
        <v>93</v>
      </c>
    </row>
    <row r="105" spans="1:20" ht="72.75" customHeight="1">
      <c r="B105" s="159" t="s">
        <v>167</v>
      </c>
      <c r="C105" s="150" t="s">
        <v>168</v>
      </c>
      <c r="D105" s="167" t="s">
        <v>164</v>
      </c>
      <c r="E105" s="167" t="s">
        <v>164</v>
      </c>
      <c r="F105" s="159"/>
      <c r="G105" s="159"/>
      <c r="H105" s="159"/>
      <c r="I105" s="159"/>
      <c r="J105" s="159"/>
      <c r="K105" s="159"/>
      <c r="L105" s="159"/>
      <c r="M105" s="159"/>
      <c r="N105" s="149">
        <v>89</v>
      </c>
      <c r="O105" s="149">
        <v>93</v>
      </c>
      <c r="P105" s="149">
        <v>97</v>
      </c>
      <c r="Q105" s="149">
        <v>100</v>
      </c>
      <c r="R105" s="149">
        <v>100</v>
      </c>
      <c r="S105" s="149">
        <v>105</v>
      </c>
      <c r="T105" s="149">
        <v>105</v>
      </c>
    </row>
    <row r="106" spans="1:20" ht="276" customHeight="1">
      <c r="B106" s="159" t="s">
        <v>169</v>
      </c>
      <c r="C106" s="150" t="s">
        <v>170</v>
      </c>
      <c r="D106" s="167" t="s">
        <v>164</v>
      </c>
      <c r="E106" s="167" t="s">
        <v>164</v>
      </c>
      <c r="F106" s="159"/>
      <c r="G106" s="159"/>
      <c r="H106" s="159"/>
      <c r="I106" s="159"/>
      <c r="J106" s="159"/>
      <c r="K106" s="159"/>
      <c r="L106" s="159"/>
      <c r="M106" s="159"/>
      <c r="N106" s="149">
        <v>95</v>
      </c>
      <c r="O106" s="149">
        <v>97</v>
      </c>
      <c r="P106" s="149">
        <v>100</v>
      </c>
      <c r="Q106" s="149">
        <v>100</v>
      </c>
      <c r="R106" s="149">
        <v>100</v>
      </c>
      <c r="S106" s="149">
        <v>100</v>
      </c>
      <c r="T106" s="149">
        <v>100</v>
      </c>
    </row>
    <row r="107" spans="1:20" ht="85.5">
      <c r="B107" s="289" t="s">
        <v>185</v>
      </c>
      <c r="C107" s="161" t="s">
        <v>123</v>
      </c>
      <c r="D107" s="287" t="s">
        <v>124</v>
      </c>
      <c r="E107" s="162" t="s">
        <v>62</v>
      </c>
      <c r="F107" s="163">
        <f t="shared" si="19"/>
        <v>25352405.780000001</v>
      </c>
      <c r="G107" s="164">
        <v>3108461.78</v>
      </c>
      <c r="H107" s="200">
        <f>3726909+110000</f>
        <v>3836909</v>
      </c>
      <c r="I107" s="165">
        <v>3681407</v>
      </c>
      <c r="J107" s="166">
        <v>3681407</v>
      </c>
      <c r="K107" s="166">
        <v>3681407</v>
      </c>
      <c r="L107" s="166">
        <v>3681407</v>
      </c>
      <c r="M107" s="166">
        <v>3681407</v>
      </c>
      <c r="N107" s="111"/>
      <c r="O107" s="112"/>
      <c r="P107" s="112"/>
      <c r="Q107" s="112"/>
      <c r="R107" s="112"/>
      <c r="S107" s="112"/>
      <c r="T107" s="113"/>
    </row>
    <row r="108" spans="1:20" ht="57.75" thickBot="1">
      <c r="B108" s="289"/>
      <c r="C108" s="135" t="s">
        <v>56</v>
      </c>
      <c r="D108" s="287"/>
      <c r="E108" s="68" t="s">
        <v>62</v>
      </c>
      <c r="F108" s="73">
        <f t="shared" si="19"/>
        <v>22173174.780000001</v>
      </c>
      <c r="G108" s="74">
        <v>2597640.7799999998</v>
      </c>
      <c r="H108" s="201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1:20" ht="48" customHeight="1" thickBot="1">
      <c r="B109" s="240" t="s">
        <v>125</v>
      </c>
      <c r="C109" s="285"/>
      <c r="D109" s="136"/>
      <c r="E109" s="116" t="s">
        <v>62</v>
      </c>
      <c r="F109" s="89">
        <f>G109+H109+I109+J109+K109+L109+M109</f>
        <v>25352405.780000001</v>
      </c>
      <c r="G109" s="90">
        <f>G107</f>
        <v>3108461.78</v>
      </c>
      <c r="H109" s="194">
        <f t="shared" ref="H109:M109" si="21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1:20" ht="54.75" customHeight="1" thickBot="1">
      <c r="B110" s="240" t="s">
        <v>126</v>
      </c>
      <c r="C110" s="285"/>
      <c r="D110" s="133"/>
      <c r="E110" s="134"/>
      <c r="F110" s="137">
        <f>G110+H110+I110+J110+K110+L110+M110</f>
        <v>2027521856.0699999</v>
      </c>
      <c r="G110" s="138">
        <f t="shared" ref="G110:M110" si="22">G35+G49+G76+G84+G95+G102+G109</f>
        <v>273928060.06999993</v>
      </c>
      <c r="H110" s="139">
        <f t="shared" si="22"/>
        <v>288884321</v>
      </c>
      <c r="I110" s="139">
        <f t="shared" si="22"/>
        <v>292941895</v>
      </c>
      <c r="J110" s="139">
        <f t="shared" si="22"/>
        <v>292941895</v>
      </c>
      <c r="K110" s="139">
        <f t="shared" si="22"/>
        <v>292941895</v>
      </c>
      <c r="L110" s="139">
        <f t="shared" si="22"/>
        <v>292941895</v>
      </c>
      <c r="M110" s="139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spans="1:20">
      <c r="H111" s="3"/>
    </row>
    <row r="112" spans="1:20">
      <c r="H112" s="3"/>
    </row>
    <row r="113" spans="6:8">
      <c r="H113" s="3"/>
    </row>
    <row r="114" spans="6:8">
      <c r="F114" s="2" t="s">
        <v>182</v>
      </c>
      <c r="H114" s="202">
        <f>H25+H26+H44+H45+H46+H61+H62+H63+H81+H82+H83+H89+H100+H107</f>
        <v>100175021</v>
      </c>
    </row>
    <row r="115" spans="6:8">
      <c r="G115" s="140"/>
      <c r="H115" s="3"/>
    </row>
    <row r="116" spans="6:8">
      <c r="F116" s="2" t="s">
        <v>183</v>
      </c>
      <c r="H116" s="202">
        <f>H15+H16+H17+H18+H27+H28+H32+H43+H60+H69</f>
        <v>188709300</v>
      </c>
    </row>
    <row r="117" spans="6:8">
      <c r="H117" s="3"/>
    </row>
    <row r="118" spans="6:8">
      <c r="H118" s="3"/>
    </row>
    <row r="119" spans="6:8">
      <c r="H119" s="3"/>
    </row>
    <row r="120" spans="6:8">
      <c r="H120" s="3"/>
    </row>
    <row r="121" spans="6:8">
      <c r="H121" s="3"/>
    </row>
    <row r="122" spans="6:8">
      <c r="H122" s="3"/>
    </row>
    <row r="123" spans="6:8">
      <c r="H123" s="3"/>
    </row>
    <row r="124" spans="6:8">
      <c r="H124" s="3"/>
    </row>
    <row r="125" spans="6:8">
      <c r="H125" s="3"/>
    </row>
    <row r="126" spans="6:8">
      <c r="H126" s="3"/>
    </row>
    <row r="127" spans="6:8">
      <c r="H127" s="3"/>
    </row>
    <row r="128" spans="6:8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2015-03-31T07:40:39Z</dcterms:modified>
</cp:coreProperties>
</file>